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uhaffel\Downloads\"/>
    </mc:Choice>
  </mc:AlternateContent>
  <xr:revisionPtr revIDLastSave="0" documentId="13_ncr:1_{00AD75C5-72C1-46D2-8A7C-314DE0CC1F92}" xr6:coauthVersionLast="47" xr6:coauthVersionMax="47" xr10:uidLastSave="{00000000-0000-0000-0000-000000000000}"/>
  <bookViews>
    <workbookView xWindow="-110" yWindow="-110" windowWidth="19420" windowHeight="10420" tabRatio="819" firstSheet="1" activeTab="1" xr2:uid="{00000000-000D-0000-FFFF-FFFF00000000}"/>
  </bookViews>
  <sheets>
    <sheet name="_com.sap.ip.bi.xl.hiddensheet" sheetId="54" state="veryHidden" r:id="rId1"/>
    <sheet name="Model" sheetId="44" r:id="rId2"/>
    <sheet name="Teknik veriler" sheetId="53" r:id="rId3"/>
    <sheet name="Özellikler" sheetId="42" r:id="rId4"/>
    <sheet name="Standart Aksesuar" sheetId="47" r:id="rId5"/>
    <sheet name="Aksesuarlar" sheetId="46" r:id="rId6"/>
    <sheet name="Runing time calculater" sheetId="48" state="hidden" r:id="rId7"/>
    <sheet name="Productivity calculator" sheetId="51" state="hidden" r:id="rId8"/>
  </sheets>
  <definedNames>
    <definedName name="_Toc448845061" localSheetId="2">'Teknik veriler'!$A$1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1" l="1"/>
  <c r="B8" i="51" s="1"/>
  <c r="H7" i="51"/>
  <c r="H8" i="51" s="1"/>
  <c r="B11" i="48"/>
  <c r="C11" i="48" s="1"/>
  <c r="B18" i="48" s="1"/>
  <c r="J4" i="51"/>
  <c r="J3" i="51"/>
  <c r="J6" i="51"/>
  <c r="J5" i="51"/>
  <c r="D6" i="51"/>
  <c r="D4" i="51"/>
  <c r="D5" i="51"/>
  <c r="D3" i="51"/>
  <c r="C9" i="48"/>
  <c r="B17" i="48"/>
  <c r="D9" i="48"/>
  <c r="D11" i="48" l="1"/>
  <c r="E3" i="51"/>
  <c r="K6" i="51"/>
  <c r="E6" i="51"/>
  <c r="K3" i="51"/>
  <c r="E5" i="51"/>
  <c r="E4" i="51"/>
  <c r="K5" i="51"/>
  <c r="K4" i="51"/>
  <c r="C18" i="48"/>
  <c r="D18" i="48" s="1"/>
</calcChain>
</file>

<file path=xl/sharedStrings.xml><?xml version="1.0" encoding="utf-8"?>
<sst xmlns="http://schemas.openxmlformats.org/spreadsheetml/2006/main" count="294" uniqueCount="210">
  <si>
    <t>Models (PCS)</t>
  </si>
  <si>
    <t>EU &amp; UK</t>
  </si>
  <si>
    <t>SCRUBBER SC370 43B- EU</t>
  </si>
  <si>
    <t>Model</t>
  </si>
  <si>
    <t>SC370 43B</t>
  </si>
  <si>
    <t>DC</t>
  </si>
  <si>
    <t>24 V</t>
  </si>
  <si>
    <t>W/A</t>
  </si>
  <si>
    <t>905W</t>
  </si>
  <si>
    <t xml:space="preserve">(0.59/0.69/1.11/1.68) Liters </t>
    <phoneticPr fontId="1" type="noConversion"/>
  </si>
  <si>
    <t>dB (A)</t>
  </si>
  <si>
    <t>67±3 dB (A)</t>
    <phoneticPr fontId="1" type="noConversion"/>
  </si>
  <si>
    <t>63±3 dB (A)</t>
    <phoneticPr fontId="1" type="noConversion"/>
  </si>
  <si>
    <r>
      <t>m/s</t>
    </r>
    <r>
      <rPr>
        <vertAlign val="superscript"/>
        <sz val="12"/>
        <color theme="1"/>
        <rFont val="Times New Roman"/>
        <family val="1"/>
      </rPr>
      <t>2</t>
    </r>
  </si>
  <si>
    <r>
      <t>&lt; 2.5 m/s</t>
    </r>
    <r>
      <rPr>
        <vertAlign val="superscript"/>
        <sz val="12"/>
        <color theme="1"/>
        <rFont val="Times New Roman"/>
        <family val="1"/>
      </rPr>
      <t>2</t>
    </r>
  </si>
  <si>
    <t>% grade</t>
  </si>
  <si>
    <t>Watt / H.P.</t>
  </si>
  <si>
    <t>300 W / 0.4 HP</t>
    <phoneticPr fontId="1" type="noConversion"/>
  </si>
  <si>
    <r>
      <t>mm/In of 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</si>
  <si>
    <t xml:space="preserve">900 mm / 35.4 In of H2O </t>
    <phoneticPr fontId="1" type="noConversion"/>
  </si>
  <si>
    <t xml:space="preserve">650mm / 25.6 In of H2O  </t>
    <phoneticPr fontId="1" type="noConversion"/>
  </si>
  <si>
    <t>400 W / 0.54HP</t>
    <phoneticPr fontId="1" type="noConversion"/>
  </si>
  <si>
    <t>RPM</t>
  </si>
  <si>
    <t>140 RPM</t>
    <phoneticPr fontId="1" type="noConversion"/>
  </si>
  <si>
    <t>100 RPM</t>
    <phoneticPr fontId="1" type="noConversion"/>
  </si>
  <si>
    <t>IP</t>
  </si>
  <si>
    <t>IPX24</t>
    <phoneticPr fontId="1" type="noConversion"/>
  </si>
  <si>
    <t>Ah</t>
  </si>
  <si>
    <t>85Ah C20 / 67AH C5</t>
    <phoneticPr fontId="1" type="noConversion"/>
  </si>
  <si>
    <t>Up to 4 hours</t>
  </si>
  <si>
    <t>Volts/Amps</t>
  </si>
  <si>
    <t>24V 10A</t>
    <phoneticPr fontId="1" type="noConversion"/>
  </si>
  <si>
    <t>(1130x730x1040)mm</t>
    <phoneticPr fontId="1" type="noConversion"/>
  </si>
  <si>
    <t>x</t>
  </si>
  <si>
    <t>VS15439</t>
  </si>
  <si>
    <t>9100000144</t>
  </si>
  <si>
    <t>9097469000</t>
  </si>
  <si>
    <t>BATT.12V-70Ah AGM C5 (Fullriver)</t>
  </si>
  <si>
    <t>ID</t>
  </si>
  <si>
    <t>Acc Group</t>
  </si>
  <si>
    <t>Splash Guard</t>
  </si>
  <si>
    <t>I</t>
  </si>
  <si>
    <t>Pad Holder</t>
  </si>
  <si>
    <t>A</t>
  </si>
  <si>
    <t>Disc Brush 430 mm</t>
  </si>
  <si>
    <t>9097578000</t>
  </si>
  <si>
    <t>Squeegee Blade</t>
  </si>
  <si>
    <t>VS15409</t>
  </si>
  <si>
    <t>Others</t>
  </si>
  <si>
    <t>BATTERIES FULLRIVER 70 Ah C5 DC85-12</t>
  </si>
  <si>
    <t>Battery</t>
  </si>
  <si>
    <t>Pad 17" / 432 mm</t>
  </si>
  <si>
    <t>SC370</t>
  </si>
  <si>
    <t>Estimated Run Time Gel Battery 60 AH C3</t>
  </si>
  <si>
    <t>Hours</t>
  </si>
  <si>
    <t>Light Scrub</t>
  </si>
  <si>
    <t>Normal Scrub</t>
  </si>
  <si>
    <t>Silent Mode and brush motor energi saving</t>
  </si>
  <si>
    <t>Full suction and no energy saving on brush motor</t>
  </si>
  <si>
    <t>Power Consumption</t>
  </si>
  <si>
    <t>Rated power (W)</t>
  </si>
  <si>
    <t>ECO</t>
  </si>
  <si>
    <t>Normal</t>
  </si>
  <si>
    <t>Vac motor -</t>
  </si>
  <si>
    <t xml:space="preserve">Brush motor - </t>
  </si>
  <si>
    <t>Total (W)</t>
  </si>
  <si>
    <t>Gel setting 70%</t>
  </si>
  <si>
    <t>Wet setting 80%</t>
  </si>
  <si>
    <t>Battery Capacity @ 5 HR rate</t>
  </si>
  <si>
    <t>P=U*I</t>
  </si>
  <si>
    <t>Working Power Consumtion Watt</t>
  </si>
  <si>
    <t xml:space="preserve">&lt;---Change only </t>
  </si>
  <si>
    <t>Battery size Ah C3</t>
  </si>
  <si>
    <t>Voltage V</t>
  </si>
  <si>
    <t>Consumtion Amp/hour</t>
  </si>
  <si>
    <t>Running time Hours</t>
  </si>
  <si>
    <t>Running time minutes</t>
  </si>
  <si>
    <t>SC370 17B</t>
  </si>
  <si>
    <t>Solution calculation</t>
  </si>
  <si>
    <t>Values</t>
  </si>
  <si>
    <t>Liter per minute</t>
  </si>
  <si>
    <t>Working time for one tank in minutes</t>
  </si>
  <si>
    <t>Working sqm per tank</t>
  </si>
  <si>
    <t>Gallons per minute</t>
  </si>
  <si>
    <t>Working sqf per tank</t>
  </si>
  <si>
    <t>Setting 1 cl/min</t>
  </si>
  <si>
    <t>Setting 1 gal/min</t>
  </si>
  <si>
    <t>Setting 2 cl/min</t>
  </si>
  <si>
    <t>Setting 2 gal/min</t>
  </si>
  <si>
    <t>Setting 3 cl/min</t>
  </si>
  <si>
    <t>Setting 3 gal/min</t>
  </si>
  <si>
    <t>Setting 4 cl/min</t>
  </si>
  <si>
    <t>Setting 4 gal/min</t>
  </si>
  <si>
    <t>Cleaning sq.m/h</t>
  </si>
  <si>
    <t>Tank liter</t>
  </si>
  <si>
    <t>Cleaning sq.feet/h</t>
  </si>
  <si>
    <t>Tank gallons</t>
  </si>
  <si>
    <t>Cleaning sq.m/min</t>
  </si>
  <si>
    <t>Scrubbing width 43cm</t>
  </si>
  <si>
    <t>Cleaning sq.feet/min</t>
  </si>
  <si>
    <t>Scrubbing width 17 inch 1.41 feet</t>
  </si>
  <si>
    <t>Average Speed km/h</t>
  </si>
  <si>
    <t>&lt;---- Change only the average working speed</t>
  </si>
  <si>
    <t>Average Speed MPH</t>
  </si>
  <si>
    <t>Battery Ah AGM 70%</t>
  </si>
  <si>
    <t>AKÜLÜ</t>
  </si>
  <si>
    <t>Ürün adı</t>
  </si>
  <si>
    <t>Kodu</t>
  </si>
  <si>
    <t>SC370 43B Teknik Veriler</t>
  </si>
  <si>
    <t>Tanım</t>
  </si>
  <si>
    <t>Birim</t>
  </si>
  <si>
    <t>L / dk</t>
  </si>
  <si>
    <t>mm</t>
  </si>
  <si>
    <t>Kg</t>
  </si>
  <si>
    <t xml:space="preserve">1020 mm </t>
  </si>
  <si>
    <t xml:space="preserve">570 mm </t>
  </si>
  <si>
    <t xml:space="preserve">485 mm </t>
  </si>
  <si>
    <t xml:space="preserve">647 mm </t>
  </si>
  <si>
    <t xml:space="preserve">1182 mm </t>
  </si>
  <si>
    <t xml:space="preserve">432 mm </t>
  </si>
  <si>
    <t>153 mm</t>
  </si>
  <si>
    <t xml:space="preserve">89 mm </t>
  </si>
  <si>
    <t>432 mm</t>
  </si>
  <si>
    <t xml:space="preserve">19Kg </t>
  </si>
  <si>
    <t xml:space="preserve">L </t>
  </si>
  <si>
    <t xml:space="preserve">25 L </t>
  </si>
  <si>
    <t>cm</t>
  </si>
  <si>
    <t>103cm</t>
  </si>
  <si>
    <t xml:space="preserve"> (265x350x230) mm           </t>
  </si>
  <si>
    <t>saat</t>
  </si>
  <si>
    <t xml:space="preserve">58 Kg </t>
  </si>
  <si>
    <t>134Kg</t>
  </si>
  <si>
    <t>137Kg</t>
  </si>
  <si>
    <t>m2/sa</t>
  </si>
  <si>
    <t xml:space="preserve"> 1720 m2/sa</t>
  </si>
  <si>
    <t>Voltaj</t>
  </si>
  <si>
    <t>Anma Gücü</t>
  </si>
  <si>
    <t>Makine Uzunluğu</t>
  </si>
  <si>
    <t>Makine Yüksekliği (dikey sap ile)</t>
  </si>
  <si>
    <t>Çalışma genişliği</t>
  </si>
  <si>
    <t>Tahrik tekerleği çapı</t>
  </si>
  <si>
    <t>Arka tekerlek çapı</t>
  </si>
  <si>
    <t>Fırça/Ped çapı</t>
  </si>
  <si>
    <t>Fırça/Ped basıncı (maks.)</t>
  </si>
  <si>
    <t>Ayar başına Çözelti Akışı (maks.)</t>
  </si>
  <si>
    <t>Ses basınç seviyesi</t>
  </si>
  <si>
    <t>ECO modunda veya sessiz modda ses basınç seviyesi</t>
  </si>
  <si>
    <t>Sap Titreşim Seviyesi (maks.)</t>
  </si>
  <si>
    <t>Tırmanma kapasitesi (maks.)</t>
  </si>
  <si>
    <t>Min. koridor dönüşü</t>
  </si>
  <si>
    <t>Vakum motoru gücü</t>
  </si>
  <si>
    <t>Vakum kapasitesi</t>
  </si>
  <si>
    <t>ECO modunda veya sessiz modda vakum kapasitesi</t>
  </si>
  <si>
    <t>Fırça motoru gücü</t>
  </si>
  <si>
    <t>Normal modda fırça hızı</t>
  </si>
  <si>
    <t>ECO modunda fırça hızı</t>
  </si>
  <si>
    <t>IP koruma sınıfı</t>
  </si>
  <si>
    <t>Nakliye Ağırlığı</t>
  </si>
  <si>
    <t>Paketleme boyutları (U x G x Y)</t>
  </si>
  <si>
    <t>Temiz su tank kapasitesi</t>
  </si>
  <si>
    <t>Kirli su tankı kapasitesi</t>
  </si>
  <si>
    <t>Vakum aparatı ile makine genişliği</t>
  </si>
  <si>
    <t>Vakum aparatı olmadan makine genişliği</t>
  </si>
  <si>
    <t>Makine Yüksekliği (tutma sapı olmadan)</t>
  </si>
  <si>
    <t>Akü Bölmesi Boyutu (U x G x Y)</t>
  </si>
  <si>
    <t>Aküler (*)</t>
  </si>
  <si>
    <t>Akü çalışma süresi (standart piller) (*)</t>
  </si>
  <si>
    <t>Dahili Şarj Cihazı (*)</t>
  </si>
  <si>
    <t>Verimlilik (maksimum)</t>
  </si>
  <si>
    <t>Boş tanklarla makine ağırlığı (akü olmadan)</t>
  </si>
  <si>
    <t>Brüt Makine Ağırlığı (GVW)</t>
  </si>
  <si>
    <t>ÖZELLİKLER</t>
  </si>
  <si>
    <t>Akış kontrolüne sahip sıkılabilir tahliye hortumu</t>
  </si>
  <si>
    <t>Eko modu</t>
  </si>
  <si>
    <t>Sessiz mod</t>
  </si>
  <si>
    <t>Tam paket versiyonu</t>
  </si>
  <si>
    <t>Tek Dokunuşla Çalıştırma</t>
  </si>
  <si>
    <t>Fırça Kapma</t>
  </si>
  <si>
    <t>Dahili şarj cihazı</t>
  </si>
  <si>
    <t>STANDART AKSESUAR</t>
  </si>
  <si>
    <t>Ürün kodu</t>
  </si>
  <si>
    <t>Açıklama</t>
  </si>
  <si>
    <t>FIRÇA GÖVDESİ FIRÇA KIT</t>
  </si>
  <si>
    <t>PED TUTUCU FLAT 17" 432MM</t>
  </si>
  <si>
    <t>DİSK FIRÇA 430MM 17 PROLENE BLUE</t>
  </si>
  <si>
    <t>SİLİCİ LASTİK RUBBER KIT</t>
  </si>
  <si>
    <t>AKSESUARLAR</t>
  </si>
  <si>
    <t xml:space="preserve">  A     : Uygulanabilir </t>
  </si>
  <si>
    <t xml:space="preserve">  M     : Monte edilebilir</t>
  </si>
  <si>
    <t xml:space="preserve">  I         : Dahildir</t>
  </si>
  <si>
    <t>Adet</t>
  </si>
  <si>
    <t>Aksesuar</t>
  </si>
  <si>
    <t>PED 17 432MM ECO BRILLIANCE BLUE 2PCS</t>
  </si>
  <si>
    <t>PED 17 432MM ECO BRILLIANCE GREEN 2PCS</t>
  </si>
  <si>
    <t>PED 17 432MM ECO BRILLIANCE RED 2PCS</t>
  </si>
  <si>
    <t>PED 17 432MM ECO BRILLIANCE YELLOW 2PCS</t>
  </si>
  <si>
    <t>PED 17 432MM ECO BLACK 5PCS</t>
  </si>
  <si>
    <t>PED 17 432MM ECO BLUE 5PCS</t>
  </si>
  <si>
    <t>PED 17 432MM ECO GREEN 5PCS</t>
  </si>
  <si>
    <t>PED 17 432MM ECO RED 5PCS</t>
  </si>
  <si>
    <t>PED 17 432MM ECO TAN 5PCS</t>
  </si>
  <si>
    <t>PED 17 432MM ECO WHITE 5PCS</t>
  </si>
  <si>
    <t>KABLO UZATMA EU PLUG L.2000MM SIP</t>
  </si>
  <si>
    <t>DİSK FIRÇA  430MM 17 PROLITE BLUE</t>
  </si>
  <si>
    <t>DİSK FIRÇA  430MM 17 UNION MIX BLUE</t>
  </si>
  <si>
    <t>DİSK FIRÇA  430MM 17 GRIT 240 GREY</t>
  </si>
  <si>
    <t>DİSK FIRÇA  430MM 17 GRIT 180 GREY</t>
  </si>
  <si>
    <t>SİLİCİ LASTİK KAUCUK KIT</t>
  </si>
  <si>
    <t>SİLİCİ LASTİK PU KIT</t>
  </si>
  <si>
    <t>ARKA AKSESUAR KUTUSU SETİ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</si>
</sst>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##,0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9" fillId="0" borderId="0"/>
    <xf numFmtId="0" fontId="19" fillId="11" borderId="18" applyNumberFormat="0" applyAlignment="0" applyProtection="0">
      <alignment horizontal="left" vertical="center" indent="1"/>
    </xf>
    <xf numFmtId="166" fontId="20" fillId="0" borderId="19" applyNumberFormat="0" applyProtection="0">
      <alignment horizontal="right" vertical="center"/>
    </xf>
    <xf numFmtId="166" fontId="19" fillId="0" borderId="20" applyNumberFormat="0" applyProtection="0">
      <alignment horizontal="right" vertical="center"/>
    </xf>
    <xf numFmtId="166" fontId="20" fillId="12" borderId="18" applyNumberFormat="0" applyAlignment="0" applyProtection="0">
      <alignment horizontal="left" vertical="center" indent="1"/>
    </xf>
    <xf numFmtId="0" fontId="21" fillId="13" borderId="20" applyNumberFormat="0" applyAlignment="0">
      <alignment horizontal="left" vertical="center" indent="1"/>
      <protection locked="0"/>
    </xf>
    <xf numFmtId="0" fontId="21" fillId="14" borderId="20" applyNumberFormat="0" applyAlignment="0" applyProtection="0">
      <alignment horizontal="left" vertical="center" indent="1"/>
    </xf>
    <xf numFmtId="166" fontId="20" fillId="15" borderId="19" applyNumberFormat="0" applyBorder="0">
      <alignment horizontal="right" vertical="center"/>
      <protection locked="0"/>
    </xf>
    <xf numFmtId="0" fontId="21" fillId="13" borderId="20" applyNumberFormat="0" applyAlignment="0">
      <alignment horizontal="left" vertical="center" indent="1"/>
      <protection locked="0"/>
    </xf>
    <xf numFmtId="166" fontId="19" fillId="14" borderId="20" applyNumberFormat="0" applyProtection="0">
      <alignment horizontal="right" vertical="center"/>
    </xf>
    <xf numFmtId="166" fontId="19" fillId="15" borderId="20" applyNumberFormat="0" applyBorder="0">
      <alignment horizontal="right" vertical="center"/>
      <protection locked="0"/>
    </xf>
    <xf numFmtId="166" fontId="22" fillId="16" borderId="21" applyNumberFormat="0" applyBorder="0" applyAlignment="0" applyProtection="0">
      <alignment horizontal="right" vertical="center" indent="1"/>
    </xf>
    <xf numFmtId="166" fontId="23" fillId="17" borderId="21" applyNumberFormat="0" applyBorder="0" applyAlignment="0" applyProtection="0">
      <alignment horizontal="right" vertical="center" indent="1"/>
    </xf>
    <xf numFmtId="166" fontId="23" fillId="18" borderId="21" applyNumberFormat="0" applyBorder="0" applyAlignment="0" applyProtection="0">
      <alignment horizontal="right" vertical="center" indent="1"/>
    </xf>
    <xf numFmtId="166" fontId="24" fillId="19" borderId="21" applyNumberFormat="0" applyBorder="0" applyAlignment="0" applyProtection="0">
      <alignment horizontal="right" vertical="center" indent="1"/>
    </xf>
    <xf numFmtId="166" fontId="24" fillId="20" borderId="21" applyNumberFormat="0" applyBorder="0" applyAlignment="0" applyProtection="0">
      <alignment horizontal="right" vertical="center" indent="1"/>
    </xf>
    <xf numFmtId="166" fontId="24" fillId="21" borderId="21" applyNumberFormat="0" applyBorder="0" applyAlignment="0" applyProtection="0">
      <alignment horizontal="right" vertical="center" indent="1"/>
    </xf>
    <xf numFmtId="166" fontId="25" fillId="22" borderId="21" applyNumberFormat="0" applyBorder="0" applyAlignment="0" applyProtection="0">
      <alignment horizontal="right" vertical="center" indent="1"/>
    </xf>
    <xf numFmtId="166" fontId="25" fillId="23" borderId="21" applyNumberFormat="0" applyBorder="0" applyAlignment="0" applyProtection="0">
      <alignment horizontal="right" vertical="center" indent="1"/>
    </xf>
    <xf numFmtId="166" fontId="25" fillId="24" borderId="21" applyNumberFormat="0" applyBorder="0" applyAlignment="0" applyProtection="0">
      <alignment horizontal="right" vertical="center" indent="1"/>
    </xf>
    <xf numFmtId="0" fontId="26" fillId="0" borderId="18" applyNumberFormat="0" applyFont="0" applyFill="0" applyAlignment="0" applyProtection="0"/>
    <xf numFmtId="166" fontId="27" fillId="12" borderId="0" applyNumberFormat="0" applyAlignment="0" applyProtection="0">
      <alignment horizontal="left" vertical="center" indent="1"/>
    </xf>
    <xf numFmtId="0" fontId="26" fillId="0" borderId="22" applyNumberFormat="0" applyFont="0" applyFill="0" applyAlignment="0" applyProtection="0"/>
    <xf numFmtId="166" fontId="20" fillId="0" borderId="19" applyNumberFormat="0" applyFill="0" applyBorder="0" applyAlignment="0" applyProtection="0">
      <alignment horizontal="right" vertical="center"/>
    </xf>
    <xf numFmtId="166" fontId="20" fillId="12" borderId="18" applyNumberFormat="0" applyAlignment="0" applyProtection="0">
      <alignment horizontal="left" vertical="center" indent="1"/>
    </xf>
    <xf numFmtId="0" fontId="19" fillId="11" borderId="20" applyNumberFormat="0" applyAlignment="0" applyProtection="0">
      <alignment horizontal="left" vertical="center" indent="1"/>
    </xf>
    <xf numFmtId="0" fontId="21" fillId="25" borderId="18" applyNumberFormat="0" applyAlignment="0" applyProtection="0">
      <alignment horizontal="left" vertical="center" indent="1"/>
    </xf>
    <xf numFmtId="0" fontId="21" fillId="26" borderId="18" applyNumberFormat="0" applyAlignment="0" applyProtection="0">
      <alignment horizontal="left" vertical="center" indent="1"/>
    </xf>
    <xf numFmtId="0" fontId="21" fillId="27" borderId="18" applyNumberFormat="0" applyAlignment="0" applyProtection="0">
      <alignment horizontal="left" vertical="center" indent="1"/>
    </xf>
    <xf numFmtId="0" fontId="21" fillId="15" borderId="18" applyNumberFormat="0" applyAlignment="0" applyProtection="0">
      <alignment horizontal="left" vertical="center" indent="1"/>
    </xf>
    <xf numFmtId="0" fontId="21" fillId="14" borderId="20" applyNumberFormat="0" applyAlignment="0" applyProtection="0">
      <alignment horizontal="left" vertical="center" indent="1"/>
    </xf>
    <xf numFmtId="0" fontId="28" fillId="0" borderId="23" applyNumberFormat="0" applyFill="0" applyBorder="0" applyAlignment="0" applyProtection="0"/>
    <xf numFmtId="0" fontId="29" fillId="0" borderId="23" applyNumberFormat="0" applyBorder="0" applyAlignment="0" applyProtection="0"/>
    <xf numFmtId="0" fontId="28" fillId="13" borderId="20" applyNumberFormat="0" applyAlignment="0">
      <alignment horizontal="left" vertical="center" indent="1"/>
      <protection locked="0"/>
    </xf>
    <xf numFmtId="0" fontId="28" fillId="13" borderId="20" applyNumberFormat="0" applyAlignment="0">
      <alignment horizontal="left" vertical="center" indent="1"/>
      <protection locked="0"/>
    </xf>
    <xf numFmtId="0" fontId="28" fillId="14" borderId="20" applyNumberFormat="0" applyAlignment="0" applyProtection="0">
      <alignment horizontal="left" vertical="center" indent="1"/>
    </xf>
    <xf numFmtId="166" fontId="30" fillId="14" borderId="20" applyNumberFormat="0" applyProtection="0">
      <alignment horizontal="right" vertical="center"/>
    </xf>
    <xf numFmtId="166" fontId="31" fillId="15" borderId="19" applyNumberFormat="0" applyBorder="0">
      <alignment horizontal="right" vertical="center"/>
      <protection locked="0"/>
    </xf>
    <xf numFmtId="166" fontId="30" fillId="15" borderId="20" applyNumberFormat="0" applyBorder="0">
      <alignment horizontal="right" vertical="center"/>
      <protection locked="0"/>
    </xf>
    <xf numFmtId="166" fontId="20" fillId="0" borderId="19" applyNumberFormat="0" applyFill="0" applyBorder="0" applyAlignment="0" applyProtection="0">
      <alignment horizontal="right" vertical="center"/>
    </xf>
  </cellStyleXfs>
  <cellXfs count="12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6" borderId="0" xfId="0" applyFill="1"/>
    <xf numFmtId="0" fontId="0" fillId="0" borderId="4" xfId="0" applyBorder="1"/>
    <xf numFmtId="0" fontId="7" fillId="0" borderId="8" xfId="0" applyFont="1" applyBorder="1"/>
    <xf numFmtId="0" fontId="7" fillId="0" borderId="10" xfId="0" applyFont="1" applyBorder="1"/>
    <xf numFmtId="0" fontId="0" fillId="6" borderId="7" xfId="0" applyFill="1" applyBorder="1"/>
    <xf numFmtId="0" fontId="0" fillId="6" borderId="4" xfId="0" applyFill="1" applyBorder="1"/>
    <xf numFmtId="2" fontId="0" fillId="6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7" xfId="0" applyFont="1" applyBorder="1"/>
    <xf numFmtId="0" fontId="8" fillId="0" borderId="8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0" fillId="6" borderId="12" xfId="0" applyFill="1" applyBorder="1"/>
    <xf numFmtId="0" fontId="0" fillId="6" borderId="5" xfId="0" applyFill="1" applyBorder="1"/>
    <xf numFmtId="0" fontId="0" fillId="6" borderId="9" xfId="0" applyFill="1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8" fillId="8" borderId="7" xfId="0" applyFont="1" applyFill="1" applyBorder="1" applyAlignment="1">
      <alignment horizontal="left"/>
    </xf>
    <xf numFmtId="0" fontId="7" fillId="8" borderId="8" xfId="0" applyFont="1" applyFill="1" applyBorder="1"/>
    <xf numFmtId="0" fontId="5" fillId="8" borderId="6" xfId="0" applyFont="1" applyFill="1" applyBorder="1"/>
    <xf numFmtId="0" fontId="7" fillId="0" borderId="6" xfId="0" applyFont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1" fontId="0" fillId="7" borderId="14" xfId="0" applyNumberFormat="1" applyFill="1" applyBorder="1" applyAlignment="1">
      <alignment horizontal="center"/>
    </xf>
    <xf numFmtId="10" fontId="0" fillId="0" borderId="0" xfId="0" applyNumberFormat="1"/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justify" vertical="center"/>
    </xf>
    <xf numFmtId="0" fontId="15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vertical="center" wrapText="1"/>
    </xf>
    <xf numFmtId="0" fontId="18" fillId="10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165" fontId="7" fillId="8" borderId="15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9" fontId="15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6" borderId="9" xfId="0" applyFont="1" applyFill="1" applyBorder="1"/>
    <xf numFmtId="0" fontId="32" fillId="0" borderId="1" xfId="0" applyFont="1" applyBorder="1" applyAlignment="1">
      <alignment horizontal="left" vertical="center"/>
    </xf>
    <xf numFmtId="49" fontId="33" fillId="0" borderId="1" xfId="0" applyNumberFormat="1" applyFont="1" applyBorder="1" applyAlignment="1">
      <alignment horizontal="left" vertical="center"/>
    </xf>
    <xf numFmtId="0" fontId="14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5" borderId="23" xfId="0" applyFill="1" applyBorder="1" applyAlignment="1">
      <alignment horizontal="center" vertical="center"/>
    </xf>
    <xf numFmtId="2" fontId="0" fillId="5" borderId="23" xfId="0" applyNumberFormat="1" applyFill="1" applyBorder="1" applyAlignment="1">
      <alignment horizontal="center" vertical="center"/>
    </xf>
    <xf numFmtId="1" fontId="0" fillId="5" borderId="23" xfId="0" applyNumberFormat="1" applyFill="1" applyBorder="1" applyAlignment="1">
      <alignment horizontal="center" vertical="center"/>
    </xf>
    <xf numFmtId="165" fontId="0" fillId="5" borderId="23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2" fontId="0" fillId="5" borderId="25" xfId="0" applyNumberFormat="1" applyFill="1" applyBorder="1" applyAlignment="1">
      <alignment horizontal="center" vertical="center"/>
    </xf>
    <xf numFmtId="1" fontId="0" fillId="5" borderId="25" xfId="0" applyNumberFormat="1" applyFill="1" applyBorder="1" applyAlignment="1">
      <alignment horizontal="center" vertical="center"/>
    </xf>
    <xf numFmtId="1" fontId="0" fillId="5" borderId="26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2" fontId="0" fillId="5" borderId="30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1" fontId="0" fillId="5" borderId="31" xfId="0" applyNumberFormat="1" applyFill="1" applyBorder="1" applyAlignment="1">
      <alignment horizontal="center" vertical="center"/>
    </xf>
    <xf numFmtId="0" fontId="13" fillId="5" borderId="32" xfId="0" applyFont="1" applyFill="1" applyBorder="1" applyAlignment="1">
      <alignment vertical="top" wrapText="1"/>
    </xf>
    <xf numFmtId="0" fontId="0" fillId="5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4" borderId="34" xfId="0" applyFont="1" applyFill="1" applyBorder="1" applyAlignment="1">
      <alignment vertical="top" wrapText="1"/>
    </xf>
    <xf numFmtId="0" fontId="13" fillId="5" borderId="35" xfId="0" applyFont="1" applyFill="1" applyBorder="1" applyAlignment="1">
      <alignment vertical="top" wrapText="1"/>
    </xf>
    <xf numFmtId="0" fontId="0" fillId="4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0" fillId="5" borderId="33" xfId="0" applyNumberFormat="1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1">
    <cellStyle name="Normal" xfId="0" builtinId="0"/>
    <cellStyle name="Normale_Supply chain_Battery" xfId="1" xr:uid="{00000000-0005-0000-0000-000002000000}"/>
    <cellStyle name="SAPBorder" xfId="21" xr:uid="{51C8FAD5-1153-43B9-A939-962BF43F16E9}"/>
    <cellStyle name="SAPDataCell" xfId="3" xr:uid="{6994D3B3-C2AD-46AB-A2CB-0A4029A9F64A}"/>
    <cellStyle name="SAPDataRemoved" xfId="22" xr:uid="{C9ECE2E7-3C9B-4365-AFEF-13F0550B7D49}"/>
    <cellStyle name="SAPDataTotalCell" xfId="4" xr:uid="{E4B07BDD-7FE5-4AC0-A59E-713052C5A8A7}"/>
    <cellStyle name="SAPDimensionCell" xfId="2" xr:uid="{F746A3B0-F5F6-4968-9A63-767731BD0A06}"/>
    <cellStyle name="SAPEditableDataCell" xfId="6" xr:uid="{5779F2D1-43BD-48F6-BC8A-1D2666C51D90}"/>
    <cellStyle name="SAPEditableDataTotalCell" xfId="9" xr:uid="{172AE738-545B-4AF9-9F12-12EB3957A176}"/>
    <cellStyle name="SAPEmphasized" xfId="32" xr:uid="{658308B9-ACD6-4F76-9B5F-6C9F9B08B8EC}"/>
    <cellStyle name="SAPEmphasizedEditableDataCell" xfId="34" xr:uid="{265621D3-0818-4A58-B963-A802571D4F83}"/>
    <cellStyle name="SAPEmphasizedEditableDataTotalCell" xfId="35" xr:uid="{7B0C5F66-1427-42A8-9F8A-294973708EC8}"/>
    <cellStyle name="SAPEmphasizedLockedDataCell" xfId="38" xr:uid="{07A3A817-FACA-4019-AA62-C409BA4C8AC6}"/>
    <cellStyle name="SAPEmphasizedLockedDataTotalCell" xfId="39" xr:uid="{69066AFC-0298-4552-B15E-CE4815CEAA5E}"/>
    <cellStyle name="SAPEmphasizedReadonlyDataCell" xfId="36" xr:uid="{F1F92487-2A6B-40F3-AAE0-AEC85F3C492E}"/>
    <cellStyle name="SAPEmphasizedReadonlyDataTotalCell" xfId="37" xr:uid="{38B085DF-3695-4D38-8B3F-65F482067043}"/>
    <cellStyle name="SAPEmphasizedTotal" xfId="33" xr:uid="{673D55D2-D288-4076-8193-A354423B92D9}"/>
    <cellStyle name="SAPError" xfId="23" xr:uid="{92F60912-BBBB-40D7-A190-62CE1B234EA7}"/>
    <cellStyle name="SAPExceptionLevel1" xfId="12" xr:uid="{F8873F12-3015-4184-9D8F-506D8DA2C8ED}"/>
    <cellStyle name="SAPExceptionLevel2" xfId="13" xr:uid="{AE1ADD3C-12EE-4EAD-B514-703E684F6CE2}"/>
    <cellStyle name="SAPExceptionLevel3" xfId="14" xr:uid="{3BAD99ED-AB20-4A24-8037-687BD7400E72}"/>
    <cellStyle name="SAPExceptionLevel4" xfId="15" xr:uid="{AC290D21-1696-43E9-A511-8E5F1768A430}"/>
    <cellStyle name="SAPExceptionLevel5" xfId="16" xr:uid="{490D4937-39F7-43D4-9367-13289C08E666}"/>
    <cellStyle name="SAPExceptionLevel6" xfId="17" xr:uid="{2F34E3DC-E1EC-40E4-85C3-CE667BB7466F}"/>
    <cellStyle name="SAPExceptionLevel7" xfId="18" xr:uid="{58D5CC87-DCD8-4279-AA53-EB2B33A6E376}"/>
    <cellStyle name="SAPExceptionLevel8" xfId="19" xr:uid="{321B9C36-25E1-4E2B-B459-F46EB681DAE1}"/>
    <cellStyle name="SAPExceptionLevel9" xfId="20" xr:uid="{ABEB7827-728B-4C17-B145-598B2035AEBA}"/>
    <cellStyle name="SAPFormula" xfId="40" xr:uid="{86D00EE7-E537-40AE-AD32-715496541217}"/>
    <cellStyle name="SAPGroupingFillCell" xfId="5" xr:uid="{C3D5BD97-8C18-45D0-8676-E8E4A803956B}"/>
    <cellStyle name="SAPHierarchyCell0" xfId="27" xr:uid="{8F00EC1F-BFED-43AA-9C1F-382898993ED9}"/>
    <cellStyle name="SAPHierarchyCell1" xfId="28" xr:uid="{4E90BC9C-F6FD-4AEF-91A8-09289EB11EF7}"/>
    <cellStyle name="SAPHierarchyCell2" xfId="29" xr:uid="{6145B5A1-52E9-42BA-B585-D80F85C2B6EB}"/>
    <cellStyle name="SAPHierarchyCell3" xfId="30" xr:uid="{C79377C3-D806-41F7-8F9E-3402DD72B3A1}"/>
    <cellStyle name="SAPHierarchyCell4" xfId="31" xr:uid="{F28C41AB-8188-46D9-A371-0A569ECEDC45}"/>
    <cellStyle name="SAPLockedDataCell" xfId="8" xr:uid="{1251502E-0517-4E6A-B441-8FF465BD6E43}"/>
    <cellStyle name="SAPLockedDataTotalCell" xfId="11" xr:uid="{4C175A94-3C18-4062-AD64-5C4E187D01BF}"/>
    <cellStyle name="SAPMemberCell" xfId="25" xr:uid="{6F666841-B231-4638-8BB4-04EC8CF958C5}"/>
    <cellStyle name="SAPMemberTotalCell" xfId="26" xr:uid="{77185992-53F8-48F5-AD57-AC37BE2BDDA7}"/>
    <cellStyle name="SAPMessageText" xfId="24" xr:uid="{6B184520-288E-410E-B32A-12CE5E21582D}"/>
    <cellStyle name="SAPReadonlyDataCell" xfId="7" xr:uid="{ED0D14CA-EF89-4C81-A382-55A2CD3267C3}"/>
    <cellStyle name="SAPReadonlyDataTotalCell" xfId="10" xr:uid="{E06D7390-D3AF-45D2-8215-0ABA54AE93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C0FB-8B52-41A7-9EE6-3D82F5C429D0}">
  <dimension ref="A1"/>
  <sheetViews>
    <sheetView workbookViewId="0"/>
  </sheetViews>
  <sheetFormatPr defaultRowHeight="12.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B13"/>
  <sheetViews>
    <sheetView tabSelected="1" workbookViewId="0">
      <selection activeCell="A15" sqref="A15"/>
    </sheetView>
  </sheetViews>
  <sheetFormatPr defaultColWidth="12.7265625" defaultRowHeight="12.5" x14ac:dyDescent="0.25"/>
  <cols>
    <col min="1" max="1" width="35.81640625" style="2" customWidth="1"/>
    <col min="2" max="2" width="25" style="3" customWidth="1"/>
    <col min="3" max="16384" width="12.7265625" style="3"/>
  </cols>
  <sheetData>
    <row r="1" spans="1:2" ht="20" x14ac:dyDescent="0.4">
      <c r="A1" s="7"/>
      <c r="B1" s="122" t="s">
        <v>105</v>
      </c>
    </row>
    <row r="2" spans="1:2" x14ac:dyDescent="0.25">
      <c r="A2" s="5" t="s">
        <v>0</v>
      </c>
      <c r="B2" s="54" t="s">
        <v>1</v>
      </c>
    </row>
    <row r="3" spans="1:2" s="4" customFormat="1" ht="30" customHeight="1" x14ac:dyDescent="0.25">
      <c r="A3" s="6" t="s">
        <v>106</v>
      </c>
      <c r="B3" s="46" t="s">
        <v>2</v>
      </c>
    </row>
    <row r="4" spans="1:2" x14ac:dyDescent="0.25">
      <c r="A4" s="5" t="s">
        <v>107</v>
      </c>
      <c r="B4" s="47">
        <v>50000627</v>
      </c>
    </row>
    <row r="13" spans="1:2" x14ac:dyDescent="0.25">
      <c r="B13" s="45"/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BE46-1437-4675-AB5F-434829C462EB}">
  <sheetPr>
    <pageSetUpPr fitToPage="1"/>
  </sheetPr>
  <dimension ref="A1:C39"/>
  <sheetViews>
    <sheetView zoomScale="77" zoomScaleNormal="77" workbookViewId="0">
      <selection activeCell="H9" sqref="H9"/>
    </sheetView>
  </sheetViews>
  <sheetFormatPr defaultColWidth="8.26953125" defaultRowHeight="12.5" x14ac:dyDescent="0.25"/>
  <cols>
    <col min="1" max="1" width="47.453125" bestFit="1" customWidth="1"/>
    <col min="2" max="2" width="21.7265625" customWidth="1"/>
    <col min="3" max="3" width="54.54296875" customWidth="1"/>
  </cols>
  <sheetData>
    <row r="1" spans="1:3" x14ac:dyDescent="0.25">
      <c r="A1" s="124" t="s">
        <v>108</v>
      </c>
      <c r="B1" s="125"/>
      <c r="C1" s="125"/>
    </row>
    <row r="2" spans="1:3" ht="15.5" x14ac:dyDescent="0.25">
      <c r="A2" s="123" t="s">
        <v>109</v>
      </c>
      <c r="B2" s="123" t="s">
        <v>110</v>
      </c>
      <c r="C2" s="65" t="s">
        <v>3</v>
      </c>
    </row>
    <row r="3" spans="1:3" ht="15.5" x14ac:dyDescent="0.25">
      <c r="A3" s="123"/>
      <c r="B3" s="123"/>
      <c r="C3" s="61" t="s">
        <v>4</v>
      </c>
    </row>
    <row r="4" spans="1:3" ht="15.5" x14ac:dyDescent="0.25">
      <c r="A4" s="62" t="s">
        <v>135</v>
      </c>
      <c r="B4" s="61" t="s">
        <v>5</v>
      </c>
      <c r="C4" s="61" t="s">
        <v>6</v>
      </c>
    </row>
    <row r="5" spans="1:3" ht="15.5" x14ac:dyDescent="0.25">
      <c r="A5" s="62" t="s">
        <v>136</v>
      </c>
      <c r="B5" s="61" t="s">
        <v>7</v>
      </c>
      <c r="C5" s="61" t="s">
        <v>8</v>
      </c>
    </row>
    <row r="6" spans="1:3" ht="15.5" x14ac:dyDescent="0.25">
      <c r="A6" s="62" t="s">
        <v>159</v>
      </c>
      <c r="B6" s="61" t="s">
        <v>124</v>
      </c>
      <c r="C6" s="61" t="s">
        <v>125</v>
      </c>
    </row>
    <row r="7" spans="1:3" ht="15.5" x14ac:dyDescent="0.25">
      <c r="A7" s="62" t="s">
        <v>160</v>
      </c>
      <c r="B7" s="61" t="s">
        <v>124</v>
      </c>
      <c r="C7" s="61" t="s">
        <v>125</v>
      </c>
    </row>
    <row r="8" spans="1:3" ht="15.5" x14ac:dyDescent="0.25">
      <c r="A8" s="62" t="s">
        <v>137</v>
      </c>
      <c r="B8" s="61" t="s">
        <v>112</v>
      </c>
      <c r="C8" s="65" t="s">
        <v>114</v>
      </c>
    </row>
    <row r="9" spans="1:3" ht="15.5" x14ac:dyDescent="0.25">
      <c r="A9" s="62" t="s">
        <v>161</v>
      </c>
      <c r="B9" s="61" t="s">
        <v>112</v>
      </c>
      <c r="C9" s="65" t="s">
        <v>115</v>
      </c>
    </row>
    <row r="10" spans="1:3" ht="15.5" x14ac:dyDescent="0.25">
      <c r="A10" s="62" t="s">
        <v>162</v>
      </c>
      <c r="B10" s="61" t="s">
        <v>112</v>
      </c>
      <c r="C10" s="65" t="s">
        <v>116</v>
      </c>
    </row>
    <row r="11" spans="1:3" ht="15.5" x14ac:dyDescent="0.25">
      <c r="A11" s="62" t="s">
        <v>163</v>
      </c>
      <c r="B11" s="61" t="s">
        <v>112</v>
      </c>
      <c r="C11" s="65" t="s">
        <v>117</v>
      </c>
    </row>
    <row r="12" spans="1:3" ht="15.5" x14ac:dyDescent="0.25">
      <c r="A12" s="62" t="s">
        <v>138</v>
      </c>
      <c r="B12" s="61" t="s">
        <v>112</v>
      </c>
      <c r="C12" s="65" t="s">
        <v>118</v>
      </c>
    </row>
    <row r="13" spans="1:3" ht="15.5" x14ac:dyDescent="0.25">
      <c r="A13" s="62" t="s">
        <v>139</v>
      </c>
      <c r="B13" s="61" t="s">
        <v>112</v>
      </c>
      <c r="C13" s="65" t="s">
        <v>119</v>
      </c>
    </row>
    <row r="14" spans="1:3" ht="15.5" x14ac:dyDescent="0.25">
      <c r="A14" s="62" t="s">
        <v>140</v>
      </c>
      <c r="B14" s="61" t="s">
        <v>112</v>
      </c>
      <c r="C14" s="65" t="s">
        <v>120</v>
      </c>
    </row>
    <row r="15" spans="1:3" ht="15.5" x14ac:dyDescent="0.25">
      <c r="A15" s="62" t="s">
        <v>141</v>
      </c>
      <c r="B15" s="61" t="s">
        <v>112</v>
      </c>
      <c r="C15" s="65" t="s">
        <v>121</v>
      </c>
    </row>
    <row r="16" spans="1:3" ht="15.5" x14ac:dyDescent="0.25">
      <c r="A16" s="62" t="s">
        <v>142</v>
      </c>
      <c r="B16" s="61" t="s">
        <v>112</v>
      </c>
      <c r="C16" s="65" t="s">
        <v>122</v>
      </c>
    </row>
    <row r="17" spans="1:3" ht="15.5" x14ac:dyDescent="0.25">
      <c r="A17" s="62" t="s">
        <v>143</v>
      </c>
      <c r="B17" s="61" t="s">
        <v>113</v>
      </c>
      <c r="C17" s="65" t="s">
        <v>123</v>
      </c>
    </row>
    <row r="18" spans="1:3" ht="15.5" x14ac:dyDescent="0.25">
      <c r="A18" s="63" t="s">
        <v>144</v>
      </c>
      <c r="B18" s="61" t="s">
        <v>111</v>
      </c>
      <c r="C18" s="61" t="s">
        <v>9</v>
      </c>
    </row>
    <row r="19" spans="1:3" ht="15.5" x14ac:dyDescent="0.25">
      <c r="A19" s="62" t="s">
        <v>145</v>
      </c>
      <c r="B19" s="61" t="s">
        <v>10</v>
      </c>
      <c r="C19" s="61" t="s">
        <v>11</v>
      </c>
    </row>
    <row r="20" spans="1:3" ht="15.5" x14ac:dyDescent="0.25">
      <c r="A20" s="62" t="s">
        <v>146</v>
      </c>
      <c r="B20" s="61" t="s">
        <v>10</v>
      </c>
      <c r="C20" s="61" t="s">
        <v>12</v>
      </c>
    </row>
    <row r="21" spans="1:3" ht="18.5" x14ac:dyDescent="0.25">
      <c r="A21" s="63" t="s">
        <v>147</v>
      </c>
      <c r="B21" s="61" t="s">
        <v>13</v>
      </c>
      <c r="C21" s="65" t="s">
        <v>14</v>
      </c>
    </row>
    <row r="22" spans="1:3" ht="15.5" x14ac:dyDescent="0.25">
      <c r="A22" s="62" t="s">
        <v>148</v>
      </c>
      <c r="B22" s="61" t="s">
        <v>15</v>
      </c>
      <c r="C22" s="74">
        <v>0.02</v>
      </c>
    </row>
    <row r="23" spans="1:3" ht="15.5" x14ac:dyDescent="0.25">
      <c r="A23" s="64" t="s">
        <v>149</v>
      </c>
      <c r="B23" s="61" t="s">
        <v>126</v>
      </c>
      <c r="C23" s="65" t="s">
        <v>127</v>
      </c>
    </row>
    <row r="24" spans="1:3" ht="15.5" x14ac:dyDescent="0.25">
      <c r="A24" s="62" t="s">
        <v>150</v>
      </c>
      <c r="B24" s="61" t="s">
        <v>16</v>
      </c>
      <c r="C24" s="65" t="s">
        <v>17</v>
      </c>
    </row>
    <row r="25" spans="1:3" ht="17.5" x14ac:dyDescent="0.25">
      <c r="A25" s="62" t="s">
        <v>151</v>
      </c>
      <c r="B25" s="61" t="s">
        <v>18</v>
      </c>
      <c r="C25" s="65" t="s">
        <v>19</v>
      </c>
    </row>
    <row r="26" spans="1:3" ht="17.5" x14ac:dyDescent="0.25">
      <c r="A26" s="62" t="s">
        <v>152</v>
      </c>
      <c r="B26" s="61" t="s">
        <v>18</v>
      </c>
      <c r="C26" s="61" t="s">
        <v>20</v>
      </c>
    </row>
    <row r="27" spans="1:3" ht="15.5" x14ac:dyDescent="0.25">
      <c r="A27" s="62" t="s">
        <v>153</v>
      </c>
      <c r="B27" s="61" t="s">
        <v>16</v>
      </c>
      <c r="C27" s="61" t="s">
        <v>21</v>
      </c>
    </row>
    <row r="28" spans="1:3" ht="15.5" x14ac:dyDescent="0.25">
      <c r="A28" s="62" t="s">
        <v>154</v>
      </c>
      <c r="B28" s="61" t="s">
        <v>22</v>
      </c>
      <c r="C28" s="61" t="s">
        <v>23</v>
      </c>
    </row>
    <row r="29" spans="1:3" ht="15.5" x14ac:dyDescent="0.25">
      <c r="A29" s="62" t="s">
        <v>155</v>
      </c>
      <c r="B29" s="61" t="s">
        <v>22</v>
      </c>
      <c r="C29" s="61" t="s">
        <v>24</v>
      </c>
    </row>
    <row r="30" spans="1:3" ht="15.5" x14ac:dyDescent="0.25">
      <c r="A30" s="63" t="s">
        <v>156</v>
      </c>
      <c r="B30" s="61" t="s">
        <v>25</v>
      </c>
      <c r="C30" s="65" t="s">
        <v>26</v>
      </c>
    </row>
    <row r="31" spans="1:3" ht="15.5" x14ac:dyDescent="0.25">
      <c r="A31" s="63" t="s">
        <v>164</v>
      </c>
      <c r="B31" s="65" t="s">
        <v>112</v>
      </c>
      <c r="C31" s="65" t="s">
        <v>128</v>
      </c>
    </row>
    <row r="32" spans="1:3" ht="15.5" x14ac:dyDescent="0.25">
      <c r="A32" s="62" t="s">
        <v>165</v>
      </c>
      <c r="B32" s="61" t="s">
        <v>27</v>
      </c>
      <c r="C32" s="61" t="s">
        <v>28</v>
      </c>
    </row>
    <row r="33" spans="1:3" ht="15.5" x14ac:dyDescent="0.25">
      <c r="A33" s="62" t="s">
        <v>166</v>
      </c>
      <c r="B33" s="61" t="s">
        <v>129</v>
      </c>
      <c r="C33" s="65" t="s">
        <v>29</v>
      </c>
    </row>
    <row r="34" spans="1:3" ht="15.5" x14ac:dyDescent="0.25">
      <c r="A34" s="62" t="s">
        <v>167</v>
      </c>
      <c r="B34" s="61" t="s">
        <v>30</v>
      </c>
      <c r="C34" s="61" t="s">
        <v>31</v>
      </c>
    </row>
    <row r="35" spans="1:3" ht="15.5" x14ac:dyDescent="0.25">
      <c r="A35" s="62" t="s">
        <v>168</v>
      </c>
      <c r="B35" s="61" t="s">
        <v>133</v>
      </c>
      <c r="C35" s="61" t="s">
        <v>134</v>
      </c>
    </row>
    <row r="36" spans="1:3" ht="28.5" customHeight="1" x14ac:dyDescent="0.25">
      <c r="A36" s="66" t="s">
        <v>169</v>
      </c>
      <c r="B36" s="67" t="s">
        <v>113</v>
      </c>
      <c r="C36" s="67" t="s">
        <v>130</v>
      </c>
    </row>
    <row r="37" spans="1:3" ht="15.5" x14ac:dyDescent="0.25">
      <c r="A37" s="62" t="s">
        <v>170</v>
      </c>
      <c r="B37" s="67" t="s">
        <v>113</v>
      </c>
      <c r="C37" s="67" t="s">
        <v>131</v>
      </c>
    </row>
    <row r="38" spans="1:3" ht="15.5" x14ac:dyDescent="0.25">
      <c r="A38" s="62" t="s">
        <v>157</v>
      </c>
      <c r="B38" s="67" t="s">
        <v>113</v>
      </c>
      <c r="C38" s="67" t="s">
        <v>132</v>
      </c>
    </row>
    <row r="39" spans="1:3" ht="15.5" customHeight="1" x14ac:dyDescent="0.25">
      <c r="A39" s="63" t="s">
        <v>158</v>
      </c>
      <c r="B39" s="61" t="s">
        <v>112</v>
      </c>
      <c r="C39" s="75" t="s">
        <v>32</v>
      </c>
    </row>
  </sheetData>
  <mergeCells count="3">
    <mergeCell ref="A1:C1"/>
    <mergeCell ref="A2:A3"/>
    <mergeCell ref="B2:B3"/>
  </mergeCell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M9"/>
  <sheetViews>
    <sheetView workbookViewId="0">
      <selection activeCell="A12" sqref="A12"/>
    </sheetView>
  </sheetViews>
  <sheetFormatPr defaultColWidth="12.7265625" defaultRowHeight="12.5" x14ac:dyDescent="0.25"/>
  <cols>
    <col min="1" max="1" width="44.1796875" style="2" customWidth="1"/>
    <col min="2" max="2" width="17.7265625" style="3" customWidth="1"/>
    <col min="14" max="16384" width="12.7265625" style="3"/>
  </cols>
  <sheetData>
    <row r="1" spans="1:2" ht="25" x14ac:dyDescent="0.25">
      <c r="A1" s="126" t="s">
        <v>171</v>
      </c>
      <c r="B1" s="46" t="s">
        <v>2</v>
      </c>
    </row>
    <row r="2" spans="1:2" ht="20.25" customHeight="1" x14ac:dyDescent="0.25">
      <c r="A2" s="126"/>
      <c r="B2" s="47">
        <v>50000627</v>
      </c>
    </row>
    <row r="3" spans="1:2" x14ac:dyDescent="0.25">
      <c r="A3" s="120" t="s">
        <v>176</v>
      </c>
      <c r="B3" s="121" t="s">
        <v>33</v>
      </c>
    </row>
    <row r="4" spans="1:2" x14ac:dyDescent="0.25">
      <c r="A4" s="120" t="s">
        <v>177</v>
      </c>
      <c r="B4" s="121" t="s">
        <v>33</v>
      </c>
    </row>
    <row r="5" spans="1:2" x14ac:dyDescent="0.25">
      <c r="A5" s="120" t="s">
        <v>172</v>
      </c>
      <c r="B5" s="121" t="s">
        <v>33</v>
      </c>
    </row>
    <row r="6" spans="1:2" x14ac:dyDescent="0.25">
      <c r="A6" s="120" t="s">
        <v>173</v>
      </c>
      <c r="B6" s="121" t="s">
        <v>33</v>
      </c>
    </row>
    <row r="7" spans="1:2" x14ac:dyDescent="0.25">
      <c r="A7" s="120" t="s">
        <v>174</v>
      </c>
      <c r="B7" s="121" t="s">
        <v>33</v>
      </c>
    </row>
    <row r="8" spans="1:2" x14ac:dyDescent="0.25">
      <c r="A8" s="120" t="s">
        <v>178</v>
      </c>
      <c r="B8" s="121" t="s">
        <v>33</v>
      </c>
    </row>
    <row r="9" spans="1:2" x14ac:dyDescent="0.25">
      <c r="A9" s="120" t="s">
        <v>175</v>
      </c>
      <c r="B9" s="121" t="s">
        <v>33</v>
      </c>
    </row>
  </sheetData>
  <mergeCells count="1">
    <mergeCell ref="A1:A2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C19"/>
  <sheetViews>
    <sheetView workbookViewId="0">
      <selection activeCell="D1" sqref="D1:D1048576"/>
    </sheetView>
  </sheetViews>
  <sheetFormatPr defaultColWidth="12.7265625" defaultRowHeight="12.5" x14ac:dyDescent="0.25"/>
  <cols>
    <col min="1" max="1" width="15.1796875" style="2" bestFit="1" customWidth="1"/>
    <col min="2" max="2" width="41.7265625" style="2" bestFit="1" customWidth="1"/>
    <col min="3" max="3" width="15.26953125" style="3" customWidth="1"/>
    <col min="4" max="16384" width="12.7265625" style="3"/>
  </cols>
  <sheetData>
    <row r="1" spans="1:3" s="4" customFormat="1" ht="12.75" customHeight="1" x14ac:dyDescent="0.25">
      <c r="A1" s="126" t="s">
        <v>179</v>
      </c>
      <c r="B1" s="126"/>
      <c r="C1" s="76"/>
    </row>
    <row r="2" spans="1:3" ht="15.75" customHeight="1" x14ac:dyDescent="0.25">
      <c r="A2" s="126"/>
      <c r="B2" s="126"/>
      <c r="C2" s="82" t="s">
        <v>1</v>
      </c>
    </row>
    <row r="3" spans="1:3" ht="26.25" customHeight="1" x14ac:dyDescent="0.25">
      <c r="A3" s="126"/>
      <c r="B3" s="126"/>
      <c r="C3" s="46" t="s">
        <v>2</v>
      </c>
    </row>
    <row r="4" spans="1:3" x14ac:dyDescent="0.25">
      <c r="A4" s="5" t="s">
        <v>180</v>
      </c>
      <c r="B4" s="5" t="s">
        <v>181</v>
      </c>
      <c r="C4" s="47">
        <v>50000627</v>
      </c>
    </row>
    <row r="5" spans="1:3" x14ac:dyDescent="0.25">
      <c r="A5" s="57" t="s">
        <v>34</v>
      </c>
      <c r="B5" s="60" t="s">
        <v>182</v>
      </c>
      <c r="C5" s="48" t="s">
        <v>33</v>
      </c>
    </row>
    <row r="6" spans="1:3" x14ac:dyDescent="0.25">
      <c r="A6" s="79" t="s">
        <v>35</v>
      </c>
      <c r="B6" s="60" t="s">
        <v>183</v>
      </c>
      <c r="C6" s="48" t="s">
        <v>33</v>
      </c>
    </row>
    <row r="7" spans="1:3" x14ac:dyDescent="0.25">
      <c r="A7" s="57" t="s">
        <v>36</v>
      </c>
      <c r="B7" s="59" t="s">
        <v>184</v>
      </c>
      <c r="C7" s="48" t="s">
        <v>33</v>
      </c>
    </row>
    <row r="8" spans="1:3" x14ac:dyDescent="0.25">
      <c r="A8" s="57">
        <v>55942487</v>
      </c>
      <c r="B8" s="59" t="s">
        <v>185</v>
      </c>
      <c r="C8" s="48" t="s">
        <v>33</v>
      </c>
    </row>
    <row r="9" spans="1:3" x14ac:dyDescent="0.25">
      <c r="A9" s="78">
        <v>80565521</v>
      </c>
      <c r="B9" s="59" t="s">
        <v>37</v>
      </c>
      <c r="C9" s="48" t="s">
        <v>33</v>
      </c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customFormat="1" x14ac:dyDescent="0.25"/>
    <row r="16" spans="1:3" customFormat="1" x14ac:dyDescent="0.25"/>
    <row r="17" customFormat="1" x14ac:dyDescent="0.25"/>
    <row r="18" customFormat="1" x14ac:dyDescent="0.25"/>
    <row r="19" customFormat="1" x14ac:dyDescent="0.25"/>
  </sheetData>
  <mergeCells count="1">
    <mergeCell ref="A1:B3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K50"/>
  <sheetViews>
    <sheetView zoomScale="90" zoomScaleNormal="90" workbookViewId="0">
      <selection activeCell="A21" sqref="A21"/>
    </sheetView>
  </sheetViews>
  <sheetFormatPr defaultColWidth="12.7265625" defaultRowHeight="12.5" x14ac:dyDescent="0.25"/>
  <cols>
    <col min="1" max="1" width="17" style="2" customWidth="1"/>
    <col min="2" max="2" width="46.1796875" style="3" customWidth="1"/>
    <col min="3" max="3" width="6.6328125" style="3" customWidth="1"/>
    <col min="4" max="4" width="20" style="3" customWidth="1"/>
    <col min="5" max="5" width="9" style="3" customWidth="1"/>
    <col min="6" max="6" width="16.6328125" style="3" customWidth="1"/>
    <col min="7" max="7" width="16.81640625" style="3" customWidth="1"/>
    <col min="8" max="8" width="36.7265625" style="3" customWidth="1"/>
    <col min="9" max="10" width="12.7265625" style="3"/>
    <col min="11" max="11" width="14.7265625" style="3" bestFit="1" customWidth="1"/>
    <col min="12" max="12" width="38.54296875" style="3" bestFit="1" customWidth="1"/>
    <col min="13" max="16384" width="12.7265625" style="3"/>
  </cols>
  <sheetData>
    <row r="1" spans="1:11" ht="20" x14ac:dyDescent="0.4">
      <c r="A1" s="8" t="s">
        <v>186</v>
      </c>
    </row>
    <row r="2" spans="1:11" ht="20" x14ac:dyDescent="0.4">
      <c r="A2" s="8"/>
    </row>
    <row r="3" spans="1:11" ht="13.5" customHeight="1" x14ac:dyDescent="0.3">
      <c r="A3" s="9"/>
    </row>
    <row r="4" spans="1:11" ht="13.5" customHeight="1" x14ac:dyDescent="0.3">
      <c r="A4" s="9" t="s">
        <v>187</v>
      </c>
    </row>
    <row r="5" spans="1:11" ht="13.5" customHeight="1" x14ac:dyDescent="0.25">
      <c r="A5" s="10"/>
    </row>
    <row r="6" spans="1:11" ht="13.5" customHeight="1" x14ac:dyDescent="0.3">
      <c r="A6" s="9" t="s">
        <v>188</v>
      </c>
    </row>
    <row r="8" spans="1:11" ht="14" x14ac:dyDescent="0.3">
      <c r="A8" s="9" t="s">
        <v>189</v>
      </c>
    </row>
    <row r="9" spans="1:11" s="4" customFormat="1" x14ac:dyDescent="0.25">
      <c r="A9" s="2"/>
      <c r="G9" s="55"/>
    </row>
    <row r="10" spans="1:11" x14ac:dyDescent="0.25">
      <c r="F10" s="54" t="s">
        <v>1</v>
      </c>
    </row>
    <row r="11" spans="1:11" ht="40.5" customHeight="1" x14ac:dyDescent="0.25">
      <c r="A11" s="3"/>
      <c r="F11" s="80" t="s">
        <v>2</v>
      </c>
    </row>
    <row r="12" spans="1:11" ht="13" x14ac:dyDescent="0.3">
      <c r="A12" s="11" t="s">
        <v>180</v>
      </c>
      <c r="B12" s="11" t="s">
        <v>191</v>
      </c>
      <c r="C12" s="72" t="s">
        <v>38</v>
      </c>
      <c r="D12" s="49" t="s">
        <v>39</v>
      </c>
      <c r="E12" s="11" t="s">
        <v>190</v>
      </c>
      <c r="F12" s="81">
        <v>50000627</v>
      </c>
    </row>
    <row r="13" spans="1:11" ht="15" customHeight="1" x14ac:dyDescent="0.25">
      <c r="A13" s="57" t="s">
        <v>34</v>
      </c>
      <c r="B13" s="60" t="s">
        <v>182</v>
      </c>
      <c r="C13" s="72">
        <v>1235</v>
      </c>
      <c r="D13" s="5" t="s">
        <v>40</v>
      </c>
      <c r="E13" s="76">
        <v>1</v>
      </c>
      <c r="F13" s="48" t="s">
        <v>41</v>
      </c>
      <c r="J13"/>
      <c r="K13"/>
    </row>
    <row r="14" spans="1:11" ht="15" customHeight="1" x14ac:dyDescent="0.25">
      <c r="A14" s="79" t="s">
        <v>35</v>
      </c>
      <c r="B14" s="60" t="s">
        <v>183</v>
      </c>
      <c r="C14" s="72">
        <v>1012</v>
      </c>
      <c r="D14" s="73" t="s">
        <v>42</v>
      </c>
      <c r="E14" s="76">
        <v>1</v>
      </c>
      <c r="F14" s="48" t="s">
        <v>41</v>
      </c>
      <c r="J14"/>
      <c r="K14"/>
    </row>
    <row r="15" spans="1:11" ht="15" customHeight="1" x14ac:dyDescent="0.25">
      <c r="A15" s="57">
        <v>9097469000</v>
      </c>
      <c r="B15" s="60" t="s">
        <v>184</v>
      </c>
      <c r="C15" s="72">
        <v>1012</v>
      </c>
      <c r="D15" s="73" t="s">
        <v>44</v>
      </c>
      <c r="E15" s="76">
        <v>1</v>
      </c>
      <c r="F15" s="48" t="s">
        <v>41</v>
      </c>
      <c r="J15"/>
      <c r="K15"/>
    </row>
    <row r="16" spans="1:11" ht="15" customHeight="1" x14ac:dyDescent="0.25">
      <c r="A16" s="57">
        <v>9097580000</v>
      </c>
      <c r="B16" s="59" t="s">
        <v>203</v>
      </c>
      <c r="C16" s="72">
        <v>992</v>
      </c>
      <c r="D16" s="73" t="s">
        <v>44</v>
      </c>
      <c r="E16" s="76">
        <v>1</v>
      </c>
      <c r="F16" s="48" t="s">
        <v>43</v>
      </c>
      <c r="J16"/>
      <c r="K16"/>
    </row>
    <row r="17" spans="1:11" ht="15" customHeight="1" x14ac:dyDescent="0.25">
      <c r="A17" s="57">
        <v>9097581000</v>
      </c>
      <c r="B17" s="59" t="s">
        <v>204</v>
      </c>
      <c r="C17" s="72">
        <v>992</v>
      </c>
      <c r="D17" s="73" t="s">
        <v>44</v>
      </c>
      <c r="E17" s="76">
        <v>1</v>
      </c>
      <c r="F17" s="48" t="s">
        <v>43</v>
      </c>
      <c r="J17" s="2"/>
      <c r="K17" s="2"/>
    </row>
    <row r="18" spans="1:11" ht="15" customHeight="1" x14ac:dyDescent="0.25">
      <c r="A18" s="57" t="s">
        <v>45</v>
      </c>
      <c r="B18" s="59" t="s">
        <v>205</v>
      </c>
      <c r="C18" s="72">
        <v>992</v>
      </c>
      <c r="D18" s="73" t="s">
        <v>44</v>
      </c>
      <c r="E18" s="76">
        <v>1</v>
      </c>
      <c r="F18" s="48" t="s">
        <v>43</v>
      </c>
      <c r="J18" s="2"/>
      <c r="K18" s="2"/>
    </row>
    <row r="19" spans="1:11" ht="15" customHeight="1" x14ac:dyDescent="0.25">
      <c r="A19" s="57">
        <v>9097579000</v>
      </c>
      <c r="B19" s="59" t="s">
        <v>206</v>
      </c>
      <c r="C19" s="72">
        <v>992</v>
      </c>
      <c r="D19" s="73" t="s">
        <v>44</v>
      </c>
      <c r="E19" s="76">
        <v>1</v>
      </c>
      <c r="F19" s="48" t="s">
        <v>43</v>
      </c>
      <c r="J19" s="2"/>
      <c r="K19" s="2"/>
    </row>
    <row r="20" spans="1:11" ht="15" customHeight="1" x14ac:dyDescent="0.25">
      <c r="A20" s="57">
        <v>55942487</v>
      </c>
      <c r="B20" s="59" t="s">
        <v>207</v>
      </c>
      <c r="C20" s="72">
        <v>1204</v>
      </c>
      <c r="D20" s="73" t="s">
        <v>46</v>
      </c>
      <c r="E20" s="76">
        <v>1</v>
      </c>
      <c r="F20" s="48" t="s">
        <v>41</v>
      </c>
    </row>
    <row r="21" spans="1:11" ht="15" customHeight="1" x14ac:dyDescent="0.25">
      <c r="A21" s="57">
        <v>55942488</v>
      </c>
      <c r="B21" s="59" t="s">
        <v>208</v>
      </c>
      <c r="C21" s="72">
        <v>1204</v>
      </c>
      <c r="D21" s="73" t="s">
        <v>46</v>
      </c>
      <c r="E21" s="76">
        <v>1</v>
      </c>
      <c r="F21" s="48" t="s">
        <v>43</v>
      </c>
    </row>
    <row r="22" spans="1:11" ht="15" customHeight="1" x14ac:dyDescent="0.25">
      <c r="A22" s="57" t="s">
        <v>47</v>
      </c>
      <c r="B22" s="60" t="s">
        <v>209</v>
      </c>
      <c r="C22" s="72">
        <v>1041</v>
      </c>
      <c r="D22" s="73" t="s">
        <v>48</v>
      </c>
      <c r="E22" s="76">
        <v>1</v>
      </c>
      <c r="F22" s="48" t="s">
        <v>43</v>
      </c>
    </row>
    <row r="23" spans="1:11" ht="15" customHeight="1" x14ac:dyDescent="0.25">
      <c r="A23" s="57">
        <v>80565521</v>
      </c>
      <c r="B23" s="60" t="s">
        <v>49</v>
      </c>
      <c r="C23" s="72">
        <v>980</v>
      </c>
      <c r="D23" s="73" t="s">
        <v>50</v>
      </c>
      <c r="E23" s="76">
        <v>2</v>
      </c>
      <c r="F23" s="48" t="s">
        <v>41</v>
      </c>
    </row>
    <row r="24" spans="1:11" ht="15" customHeight="1" x14ac:dyDescent="0.25">
      <c r="A24" s="57"/>
      <c r="B24" s="60"/>
      <c r="C24" s="72"/>
      <c r="D24" s="1"/>
      <c r="E24" s="76"/>
      <c r="F24" s="1"/>
    </row>
    <row r="25" spans="1:11" ht="15" customHeight="1" x14ac:dyDescent="0.25">
      <c r="A25" s="58">
        <v>10002337</v>
      </c>
      <c r="B25" s="59" t="s">
        <v>192</v>
      </c>
      <c r="C25" s="72">
        <v>1024</v>
      </c>
      <c r="D25" s="73" t="s">
        <v>51</v>
      </c>
      <c r="E25" s="76">
        <v>1</v>
      </c>
      <c r="F25" s="48" t="s">
        <v>43</v>
      </c>
    </row>
    <row r="26" spans="1:11" ht="15" customHeight="1" x14ac:dyDescent="0.25">
      <c r="A26" s="58">
        <v>10002339</v>
      </c>
      <c r="B26" s="59" t="s">
        <v>193</v>
      </c>
      <c r="C26" s="72">
        <v>1024</v>
      </c>
      <c r="D26" s="73" t="s">
        <v>51</v>
      </c>
      <c r="E26" s="76">
        <v>1</v>
      </c>
      <c r="F26" s="48" t="s">
        <v>43</v>
      </c>
    </row>
    <row r="27" spans="1:11" ht="15" customHeight="1" x14ac:dyDescent="0.25">
      <c r="A27" s="58">
        <v>10002336</v>
      </c>
      <c r="B27" s="56" t="s">
        <v>194</v>
      </c>
      <c r="C27" s="72">
        <v>1024</v>
      </c>
      <c r="D27" s="73" t="s">
        <v>51</v>
      </c>
      <c r="E27" s="76">
        <v>1</v>
      </c>
      <c r="F27" s="48" t="s">
        <v>43</v>
      </c>
    </row>
    <row r="28" spans="1:11" ht="15" customHeight="1" x14ac:dyDescent="0.25">
      <c r="A28" s="58">
        <v>10002338</v>
      </c>
      <c r="B28" s="56" t="s">
        <v>195</v>
      </c>
      <c r="C28" s="72">
        <v>1024</v>
      </c>
      <c r="D28" s="73" t="s">
        <v>51</v>
      </c>
      <c r="E28" s="76">
        <v>1</v>
      </c>
      <c r="F28" s="48" t="s">
        <v>43</v>
      </c>
    </row>
    <row r="29" spans="1:11" ht="15" customHeight="1" x14ac:dyDescent="0.25">
      <c r="A29" s="58"/>
      <c r="B29" s="56"/>
      <c r="C29" s="72"/>
      <c r="D29" s="1"/>
      <c r="E29" s="76"/>
      <c r="F29" s="76"/>
    </row>
    <row r="30" spans="1:11" ht="15" customHeight="1" x14ac:dyDescent="0.25">
      <c r="A30" s="58">
        <v>10001938</v>
      </c>
      <c r="B30" s="56" t="s">
        <v>196</v>
      </c>
      <c r="C30" s="72">
        <v>1024</v>
      </c>
      <c r="D30" s="73" t="s">
        <v>51</v>
      </c>
      <c r="E30" s="76">
        <v>1</v>
      </c>
      <c r="F30" s="48" t="s">
        <v>43</v>
      </c>
    </row>
    <row r="31" spans="1:11" ht="15" customHeight="1" x14ac:dyDescent="0.25">
      <c r="A31" s="58">
        <v>10001939</v>
      </c>
      <c r="B31" s="56" t="s">
        <v>197</v>
      </c>
      <c r="C31" s="72">
        <v>1024</v>
      </c>
      <c r="D31" s="73" t="s">
        <v>51</v>
      </c>
      <c r="E31" s="76">
        <v>1</v>
      </c>
      <c r="F31" s="48" t="s">
        <v>43</v>
      </c>
    </row>
    <row r="32" spans="1:11" ht="15" customHeight="1" x14ac:dyDescent="0.25">
      <c r="A32" s="58">
        <v>10001940</v>
      </c>
      <c r="B32" s="56" t="s">
        <v>198</v>
      </c>
      <c r="C32" s="72">
        <v>1024</v>
      </c>
      <c r="D32" s="73" t="s">
        <v>51</v>
      </c>
      <c r="E32" s="76">
        <v>1</v>
      </c>
      <c r="F32" s="48" t="s">
        <v>43</v>
      </c>
    </row>
    <row r="33" spans="1:6" ht="15" customHeight="1" x14ac:dyDescent="0.25">
      <c r="A33" s="58">
        <v>10001941</v>
      </c>
      <c r="B33" s="56" t="s">
        <v>199</v>
      </c>
      <c r="C33" s="72">
        <v>1024</v>
      </c>
      <c r="D33" s="73" t="s">
        <v>51</v>
      </c>
      <c r="E33" s="76">
        <v>1</v>
      </c>
      <c r="F33" s="48" t="s">
        <v>43</v>
      </c>
    </row>
    <row r="34" spans="1:6" ht="15" customHeight="1" x14ac:dyDescent="0.25">
      <c r="A34" s="58">
        <v>10001937</v>
      </c>
      <c r="B34" s="56" t="s">
        <v>200</v>
      </c>
      <c r="C34" s="72">
        <v>1024</v>
      </c>
      <c r="D34" s="73" t="s">
        <v>51</v>
      </c>
      <c r="E34" s="76">
        <v>1</v>
      </c>
      <c r="F34" s="48" t="s">
        <v>43</v>
      </c>
    </row>
    <row r="35" spans="1:6" ht="15" customHeight="1" x14ac:dyDescent="0.25">
      <c r="A35" s="58">
        <v>10001936</v>
      </c>
      <c r="B35" s="56" t="s">
        <v>201</v>
      </c>
      <c r="C35" s="72">
        <v>1024</v>
      </c>
      <c r="D35" s="73" t="s">
        <v>51</v>
      </c>
      <c r="E35" s="76">
        <v>1</v>
      </c>
      <c r="F35" s="48" t="s">
        <v>43</v>
      </c>
    </row>
    <row r="36" spans="1:6" customFormat="1" ht="15" customHeight="1" x14ac:dyDescent="0.25">
      <c r="A36" s="58">
        <v>9100000787</v>
      </c>
      <c r="B36" s="56" t="s">
        <v>202</v>
      </c>
      <c r="C36" s="72">
        <v>1041</v>
      </c>
      <c r="D36" s="73" t="s">
        <v>48</v>
      </c>
      <c r="E36" s="76">
        <v>1</v>
      </c>
      <c r="F36" s="48" t="s">
        <v>41</v>
      </c>
    </row>
    <row r="37" spans="1:6" customFormat="1" ht="15" customHeight="1" x14ac:dyDescent="0.25"/>
    <row r="38" spans="1:6" customFormat="1" ht="15" customHeight="1" x14ac:dyDescent="0.25"/>
    <row r="39" spans="1:6" customFormat="1" ht="15" customHeight="1" x14ac:dyDescent="0.25"/>
    <row r="40" spans="1:6" customFormat="1" ht="15" customHeight="1" x14ac:dyDescent="0.25"/>
    <row r="41" spans="1:6" customFormat="1" ht="15" customHeight="1" x14ac:dyDescent="0.25"/>
    <row r="42" spans="1:6" customFormat="1" ht="15" customHeight="1" x14ac:dyDescent="0.25"/>
    <row r="43" spans="1:6" customFormat="1" ht="15" customHeight="1" x14ac:dyDescent="0.25"/>
    <row r="44" spans="1:6" customFormat="1" ht="15" customHeight="1" x14ac:dyDescent="0.25"/>
    <row r="45" spans="1:6" customFormat="1" ht="15" customHeight="1" x14ac:dyDescent="0.25"/>
    <row r="46" spans="1:6" customFormat="1" ht="15" customHeight="1" x14ac:dyDescent="0.25"/>
    <row r="47" spans="1:6" customFormat="1" ht="15" customHeight="1" x14ac:dyDescent="0.25"/>
    <row r="48" spans="1:6" customFormat="1" ht="15" customHeight="1" x14ac:dyDescent="0.25"/>
    <row r="49" customFormat="1" x14ac:dyDescent="0.25"/>
    <row r="50" customFormat="1" x14ac:dyDescent="0.25"/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workbookViewId="0">
      <selection activeCell="B15" sqref="B15"/>
    </sheetView>
  </sheetViews>
  <sheetFormatPr defaultRowHeight="12.5" x14ac:dyDescent="0.25"/>
  <cols>
    <col min="1" max="1" width="45.26953125" customWidth="1"/>
    <col min="2" max="2" width="18.453125" bestFit="1" customWidth="1"/>
    <col min="3" max="5" width="22.1796875" customWidth="1"/>
    <col min="6" max="6" width="9.54296875" customWidth="1"/>
  </cols>
  <sheetData>
    <row r="1" spans="1:8" ht="20.5" thickBot="1" x14ac:dyDescent="0.45">
      <c r="A1" s="39" t="s">
        <v>52</v>
      </c>
    </row>
    <row r="2" spans="1:8" ht="15.5" x14ac:dyDescent="0.35">
      <c r="A2" s="37" t="s">
        <v>53</v>
      </c>
      <c r="B2" s="68" t="s">
        <v>54</v>
      </c>
    </row>
    <row r="3" spans="1:8" ht="15.5" x14ac:dyDescent="0.35">
      <c r="A3" s="38" t="s">
        <v>55</v>
      </c>
      <c r="B3" s="69">
        <v>3.7</v>
      </c>
    </row>
    <row r="4" spans="1:8" ht="16" thickBot="1" x14ac:dyDescent="0.4">
      <c r="A4" s="38" t="s">
        <v>56</v>
      </c>
      <c r="B4" s="69">
        <v>2.6</v>
      </c>
    </row>
    <row r="5" spans="1:8" ht="25.5" thickBot="1" x14ac:dyDescent="0.4">
      <c r="A5" s="23"/>
      <c r="B5" s="15"/>
      <c r="C5" s="71" t="s">
        <v>57</v>
      </c>
      <c r="D5" s="71" t="s">
        <v>58</v>
      </c>
    </row>
    <row r="6" spans="1:8" ht="15.5" x14ac:dyDescent="0.35">
      <c r="A6" s="24" t="s">
        <v>59</v>
      </c>
      <c r="B6" s="25" t="s">
        <v>60</v>
      </c>
      <c r="C6" s="51" t="s">
        <v>61</v>
      </c>
      <c r="D6" s="51" t="s">
        <v>62</v>
      </c>
    </row>
    <row r="7" spans="1:8" ht="15.75" customHeight="1" x14ac:dyDescent="0.35">
      <c r="A7" s="16" t="s">
        <v>63</v>
      </c>
      <c r="B7" s="26">
        <v>300</v>
      </c>
      <c r="C7" s="52">
        <v>210</v>
      </c>
      <c r="D7" s="52">
        <v>300</v>
      </c>
    </row>
    <row r="8" spans="1:8" ht="15.5" x14ac:dyDescent="0.35">
      <c r="A8" s="16" t="s">
        <v>64</v>
      </c>
      <c r="B8" s="26">
        <v>400</v>
      </c>
      <c r="C8" s="52">
        <v>100</v>
      </c>
      <c r="D8" s="52">
        <v>150</v>
      </c>
    </row>
    <row r="9" spans="1:8" ht="16" thickBot="1" x14ac:dyDescent="0.4">
      <c r="A9" s="17"/>
      <c r="B9" s="27" t="s">
        <v>65</v>
      </c>
      <c r="C9" s="53">
        <f>SUM(C7:C8)</f>
        <v>310</v>
      </c>
      <c r="D9" s="53">
        <f>SUM(D7:D8)</f>
        <v>450</v>
      </c>
    </row>
    <row r="10" spans="1:8" ht="13" thickBot="1" x14ac:dyDescent="0.3">
      <c r="A10" s="31"/>
      <c r="B10" s="32" t="s">
        <v>27</v>
      </c>
      <c r="C10" s="33" t="s">
        <v>66</v>
      </c>
      <c r="D10" s="34" t="s">
        <v>67</v>
      </c>
    </row>
    <row r="11" spans="1:8" ht="16" thickBot="1" x14ac:dyDescent="0.4">
      <c r="A11" s="17" t="s">
        <v>68</v>
      </c>
      <c r="B11" s="35">
        <f>B15</f>
        <v>70</v>
      </c>
      <c r="C11" s="40">
        <f>B11*0.7</f>
        <v>49</v>
      </c>
      <c r="D11" s="40">
        <f>B11*0.8</f>
        <v>56</v>
      </c>
      <c r="H11" s="44"/>
    </row>
    <row r="12" spans="1:8" ht="13" thickBot="1" x14ac:dyDescent="0.3"/>
    <row r="13" spans="1:8" ht="13" thickBot="1" x14ac:dyDescent="0.3">
      <c r="A13" s="18" t="s">
        <v>69</v>
      </c>
      <c r="B13" s="19"/>
      <c r="C13" s="19"/>
      <c r="D13" s="29"/>
    </row>
    <row r="14" spans="1:8" ht="13" thickBot="1" x14ac:dyDescent="0.3">
      <c r="A14" s="13" t="s">
        <v>70</v>
      </c>
      <c r="B14" s="21">
        <v>310</v>
      </c>
      <c r="C14" s="36" t="s">
        <v>71</v>
      </c>
      <c r="D14" s="30"/>
    </row>
    <row r="15" spans="1:8" ht="13" thickBot="1" x14ac:dyDescent="0.3">
      <c r="A15" s="70" t="s">
        <v>72</v>
      </c>
      <c r="B15" s="22">
        <v>70</v>
      </c>
      <c r="C15" s="36" t="s">
        <v>71</v>
      </c>
      <c r="D15" s="30"/>
    </row>
    <row r="16" spans="1:8" ht="15" customHeight="1" thickBot="1" x14ac:dyDescent="0.3">
      <c r="A16" s="13" t="s">
        <v>73</v>
      </c>
      <c r="B16" s="22">
        <v>24</v>
      </c>
      <c r="C16" s="36" t="s">
        <v>71</v>
      </c>
      <c r="D16" s="30"/>
    </row>
    <row r="17" spans="1:4" ht="13" thickBot="1" x14ac:dyDescent="0.3">
      <c r="A17" s="70" t="s">
        <v>74</v>
      </c>
      <c r="B17" s="20">
        <f>B14/B16</f>
        <v>12.916666666666666</v>
      </c>
      <c r="C17" s="14" t="s">
        <v>75</v>
      </c>
      <c r="D17" s="77" t="s">
        <v>76</v>
      </c>
    </row>
    <row r="18" spans="1:4" ht="13" thickBot="1" x14ac:dyDescent="0.3">
      <c r="A18" s="28" t="s">
        <v>104</v>
      </c>
      <c r="B18" s="41">
        <f>C11</f>
        <v>49</v>
      </c>
      <c r="C18" s="42">
        <f>B18/B17</f>
        <v>3.7935483870967746</v>
      </c>
      <c r="D18" s="43">
        <f>C18*60</f>
        <v>227.61290322580646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workbookViewId="0">
      <selection activeCell="E19" sqref="E19"/>
    </sheetView>
  </sheetViews>
  <sheetFormatPr defaultRowHeight="12.5" x14ac:dyDescent="0.25"/>
  <cols>
    <col min="1" max="1" width="18.453125" bestFit="1" customWidth="1"/>
    <col min="2" max="2" width="11.1796875" customWidth="1"/>
    <col min="3" max="3" width="38.7265625" bestFit="1" customWidth="1"/>
    <col min="4" max="4" width="23.7265625" customWidth="1"/>
    <col min="5" max="5" width="18.7265625" customWidth="1"/>
    <col min="6" max="6" width="8.7265625" customWidth="1"/>
    <col min="7" max="7" width="18.453125" bestFit="1" customWidth="1"/>
    <col min="8" max="8" width="8.81640625" bestFit="1" customWidth="1"/>
    <col min="9" max="9" width="38.7265625" bestFit="1" customWidth="1"/>
    <col min="10" max="10" width="31.7265625" customWidth="1"/>
    <col min="11" max="11" width="26.7265625" bestFit="1" customWidth="1"/>
  </cols>
  <sheetData>
    <row r="1" spans="1:11" ht="15.75" customHeight="1" x14ac:dyDescent="0.25">
      <c r="A1" s="106" t="s">
        <v>4</v>
      </c>
      <c r="B1" s="107"/>
      <c r="C1" s="107"/>
      <c r="D1" s="107"/>
      <c r="E1" s="108"/>
      <c r="G1" s="106" t="s">
        <v>77</v>
      </c>
      <c r="H1" s="107"/>
      <c r="I1" s="107"/>
      <c r="J1" s="107"/>
      <c r="K1" s="108"/>
    </row>
    <row r="2" spans="1:11" ht="46.5" customHeight="1" x14ac:dyDescent="0.25">
      <c r="A2" s="109" t="s">
        <v>78</v>
      </c>
      <c r="B2" s="103" t="s">
        <v>79</v>
      </c>
      <c r="C2" s="103" t="s">
        <v>80</v>
      </c>
      <c r="D2" s="103" t="s">
        <v>81</v>
      </c>
      <c r="E2" s="110" t="s">
        <v>82</v>
      </c>
      <c r="F2" s="50"/>
      <c r="G2" s="109" t="s">
        <v>78</v>
      </c>
      <c r="H2" s="103" t="s">
        <v>79</v>
      </c>
      <c r="I2" s="103" t="s">
        <v>83</v>
      </c>
      <c r="J2" s="103" t="s">
        <v>81</v>
      </c>
      <c r="K2" s="110" t="s">
        <v>84</v>
      </c>
    </row>
    <row r="3" spans="1:11" s="83" customFormat="1" ht="16.5" customHeight="1" x14ac:dyDescent="0.25">
      <c r="A3" s="91" t="s">
        <v>85</v>
      </c>
      <c r="B3" s="94">
        <v>59</v>
      </c>
      <c r="C3" s="93">
        <v>0.59</v>
      </c>
      <c r="D3" s="94">
        <f>E7/C3</f>
        <v>42.372881355932208</v>
      </c>
      <c r="E3" s="95">
        <f>D3*B8</f>
        <v>607.34463276836163</v>
      </c>
      <c r="F3" s="84"/>
      <c r="G3" s="91" t="s">
        <v>86</v>
      </c>
      <c r="H3" s="92">
        <v>0.16</v>
      </c>
      <c r="I3" s="93">
        <v>0.159</v>
      </c>
      <c r="J3" s="94">
        <f>K7/I3</f>
        <v>41.509433962264147</v>
      </c>
      <c r="K3" s="95">
        <f>J3*H8</f>
        <v>5174.8403320754715</v>
      </c>
    </row>
    <row r="4" spans="1:11" s="83" customFormat="1" ht="16.5" customHeight="1" x14ac:dyDescent="0.25">
      <c r="A4" s="96" t="s">
        <v>87</v>
      </c>
      <c r="B4" s="87">
        <v>69</v>
      </c>
      <c r="C4" s="88">
        <v>0.69</v>
      </c>
      <c r="D4" s="89">
        <f>E7/C4</f>
        <v>36.231884057971016</v>
      </c>
      <c r="E4" s="97">
        <f>D4*B8</f>
        <v>519.32367149758454</v>
      </c>
      <c r="F4" s="84"/>
      <c r="G4" s="96" t="s">
        <v>88</v>
      </c>
      <c r="H4" s="87">
        <v>0.18</v>
      </c>
      <c r="I4" s="88">
        <v>0.184</v>
      </c>
      <c r="J4" s="89">
        <f>K7/I4</f>
        <v>35.869565217391305</v>
      </c>
      <c r="K4" s="97">
        <f>J4*H8</f>
        <v>4471.7370260869566</v>
      </c>
    </row>
    <row r="5" spans="1:11" s="83" customFormat="1" ht="16.5" customHeight="1" x14ac:dyDescent="0.25">
      <c r="A5" s="96" t="s">
        <v>89</v>
      </c>
      <c r="B5" s="87">
        <v>111</v>
      </c>
      <c r="C5" s="88">
        <v>1.1100000000000001</v>
      </c>
      <c r="D5" s="89">
        <f>E7/C5</f>
        <v>22.522522522522522</v>
      </c>
      <c r="E5" s="97">
        <f>D5*B8</f>
        <v>322.82282282282284</v>
      </c>
      <c r="F5" s="84"/>
      <c r="G5" s="96" t="s">
        <v>90</v>
      </c>
      <c r="H5" s="87">
        <v>0.28999999999999998</v>
      </c>
      <c r="I5" s="88">
        <v>0.28999999999999998</v>
      </c>
      <c r="J5" s="89">
        <f>K7/I5</f>
        <v>22.758620689655174</v>
      </c>
      <c r="K5" s="97">
        <f>J5*H8</f>
        <v>2837.2400441379314</v>
      </c>
    </row>
    <row r="6" spans="1:11" s="83" customFormat="1" ht="16.5" customHeight="1" x14ac:dyDescent="0.25">
      <c r="A6" s="98" t="s">
        <v>91</v>
      </c>
      <c r="B6" s="99">
        <v>168</v>
      </c>
      <c r="C6" s="100">
        <v>1.68</v>
      </c>
      <c r="D6" s="101">
        <f>E7/C6</f>
        <v>14.880952380952381</v>
      </c>
      <c r="E6" s="102">
        <f>D6*B8</f>
        <v>213.29365079365081</v>
      </c>
      <c r="F6" s="84"/>
      <c r="G6" s="98" t="s">
        <v>92</v>
      </c>
      <c r="H6" s="99">
        <v>0.44</v>
      </c>
      <c r="I6" s="100">
        <v>0.44</v>
      </c>
      <c r="J6" s="101">
        <f>K7/I6</f>
        <v>15</v>
      </c>
      <c r="K6" s="102">
        <f>J6*H8</f>
        <v>1869.9991199999999</v>
      </c>
    </row>
    <row r="7" spans="1:11" s="83" customFormat="1" ht="16.5" customHeight="1" x14ac:dyDescent="0.25">
      <c r="A7" s="111" t="s">
        <v>93</v>
      </c>
      <c r="B7" s="104">
        <f>(B9*1000)*E8</f>
        <v>860</v>
      </c>
      <c r="C7" s="105"/>
      <c r="D7" s="105" t="s">
        <v>94</v>
      </c>
      <c r="E7" s="112">
        <v>25</v>
      </c>
      <c r="F7" s="84"/>
      <c r="G7" s="111" t="s">
        <v>95</v>
      </c>
      <c r="H7" s="118">
        <f>(H9*5280)*K8</f>
        <v>7479.9964799999998</v>
      </c>
      <c r="I7" s="105"/>
      <c r="J7" s="105" t="s">
        <v>96</v>
      </c>
      <c r="K7" s="112">
        <v>6.6</v>
      </c>
    </row>
    <row r="8" spans="1:11" s="83" customFormat="1" ht="16.5" customHeight="1" x14ac:dyDescent="0.25">
      <c r="A8" s="96" t="s">
        <v>97</v>
      </c>
      <c r="B8" s="90">
        <f>B7/60</f>
        <v>14.333333333333334</v>
      </c>
      <c r="C8" s="86"/>
      <c r="D8" s="85" t="s">
        <v>98</v>
      </c>
      <c r="E8" s="113">
        <v>0.43</v>
      </c>
      <c r="F8" s="84"/>
      <c r="G8" s="96" t="s">
        <v>99</v>
      </c>
      <c r="H8" s="90">
        <f>H7/60</f>
        <v>124.666608</v>
      </c>
      <c r="I8" s="86"/>
      <c r="J8" s="85" t="s">
        <v>100</v>
      </c>
      <c r="K8" s="119">
        <v>1.416666</v>
      </c>
    </row>
    <row r="9" spans="1:11" s="83" customFormat="1" ht="16.5" customHeight="1" x14ac:dyDescent="0.25">
      <c r="A9" s="98" t="s">
        <v>101</v>
      </c>
      <c r="B9" s="114">
        <v>2</v>
      </c>
      <c r="C9" s="115" t="s">
        <v>102</v>
      </c>
      <c r="D9" s="116"/>
      <c r="E9" s="117"/>
      <c r="F9" s="84"/>
      <c r="G9" s="98" t="s">
        <v>103</v>
      </c>
      <c r="H9" s="114">
        <v>1</v>
      </c>
      <c r="I9" s="115" t="s">
        <v>102</v>
      </c>
      <c r="J9" s="116"/>
      <c r="K9" s="117"/>
    </row>
    <row r="10" spans="1:11" x14ac:dyDescent="0.25">
      <c r="A10" s="12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3343f7-2b13-4a5a-9264-b152ddb50a35">
      <Terms xmlns="http://schemas.microsoft.com/office/infopath/2007/PartnerControls"/>
    </lcf76f155ced4ddcb4097134ff3c332f>
    <TaxCatchAll xmlns="590c34be-e406-4dc3-ba63-10ff02b36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095D8E1FCB9A439D45E968BC815183" ma:contentTypeVersion="13" ma:contentTypeDescription="Skapa ett nytt dokument." ma:contentTypeScope="" ma:versionID="a46613485335f5460f740df59d5ae516">
  <xsd:schema xmlns:xsd="http://www.w3.org/2001/XMLSchema" xmlns:xs="http://www.w3.org/2001/XMLSchema" xmlns:p="http://schemas.microsoft.com/office/2006/metadata/properties" xmlns:ns2="2f3343f7-2b13-4a5a-9264-b152ddb50a35" xmlns:ns3="590c34be-e406-4dc3-ba63-10ff02b36c23" targetNamespace="http://schemas.microsoft.com/office/2006/metadata/properties" ma:root="true" ma:fieldsID="75a6d1368e3decef59c826d7a2ef2c02" ns2:_="" ns3:_="">
    <xsd:import namespace="2f3343f7-2b13-4a5a-9264-b152ddb50a35"/>
    <xsd:import namespace="590c34be-e406-4dc3-ba63-10ff02b36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343f7-2b13-4a5a-9264-b152ddb50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c34be-e406-4dc3-ba63-10ff02b36c2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40dda0e-7718-49da-82db-9acf427484d8}" ma:internalName="TaxCatchAll" ma:showField="CatchAllData" ma:web="590c34be-e406-4dc3-ba63-10ff02b36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pplication xmlns="http://www.sap.com/cof/excel/application">
  <Version>2</Version>
  <Revision>2.7.501.89013</Revision>
</Application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139058-71A6-4DC8-8FE5-72659727DA84}">
  <ds:schemaRefs>
    <ds:schemaRef ds:uri="http://schemas.microsoft.com/office/2006/metadata/properties"/>
    <ds:schemaRef ds:uri="http://schemas.microsoft.com/office/infopath/2007/PartnerControls"/>
    <ds:schemaRef ds:uri="2f3343f7-2b13-4a5a-9264-b152ddb50a35"/>
    <ds:schemaRef ds:uri="590c34be-e406-4dc3-ba63-10ff02b36c23"/>
  </ds:schemaRefs>
</ds:datastoreItem>
</file>

<file path=customXml/itemProps2.xml><?xml version="1.0" encoding="utf-8"?>
<ds:datastoreItem xmlns:ds="http://schemas.openxmlformats.org/officeDocument/2006/customXml" ds:itemID="{40A9B7F0-6924-4C4F-9436-027F6298B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343f7-2b13-4a5a-9264-b152ddb50a35"/>
    <ds:schemaRef ds:uri="590c34be-e406-4dc3-ba63-10ff02b36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2CC5C7-748B-4638-941F-CD6958B4C84E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6C8573A7-722D-4976-8B4A-81A540C227E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66D2FD2-3427-43C0-BAFB-86B580FFC9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Model</vt:lpstr>
      <vt:lpstr>Teknik veriler</vt:lpstr>
      <vt:lpstr>Özellikler</vt:lpstr>
      <vt:lpstr>Standart Aksesuar</vt:lpstr>
      <vt:lpstr>Aksesuarlar</vt:lpstr>
      <vt:lpstr>Runing time calculater</vt:lpstr>
      <vt:lpstr>Productivity calculator</vt:lpstr>
      <vt:lpstr>'Teknik veriler'!_Toc448845061</vt:lpstr>
    </vt:vector>
  </TitlesOfParts>
  <Manager/>
  <Company>ALTO Danmark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Factsheet template</dc:title>
  <dc:subject/>
  <dc:creator>ALTO</dc:creator>
  <cp:keywords/>
  <dc:description/>
  <cp:lastModifiedBy>Idil Muhaffel</cp:lastModifiedBy>
  <cp:revision/>
  <dcterms:created xsi:type="dcterms:W3CDTF">2004-11-01T10:10:33Z</dcterms:created>
  <dcterms:modified xsi:type="dcterms:W3CDTF">2024-12-26T09:54:58Z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ustomUiType">
    <vt:lpwstr>2</vt:lpwstr>
  </property>
  <property fmtid="{D5CDD505-2E9C-101B-9397-08002B2CF9AE}" pid="4" name="ContentTypeId">
    <vt:lpwstr>0x010100F3095D8E1FCB9A439D45E968BC815183</vt:lpwstr>
  </property>
  <property fmtid="{D5CDD505-2E9C-101B-9397-08002B2CF9AE}" pid="5" name="MSIP_Label_8af657d4-2045-4871-9872-e323e3545d60_Enabled">
    <vt:lpwstr>true</vt:lpwstr>
  </property>
  <property fmtid="{D5CDD505-2E9C-101B-9397-08002B2CF9AE}" pid="6" name="MSIP_Label_8af657d4-2045-4871-9872-e323e3545d60_SetDate">
    <vt:lpwstr>2021-08-02T07:28:39Z</vt:lpwstr>
  </property>
  <property fmtid="{D5CDD505-2E9C-101B-9397-08002B2CF9AE}" pid="7" name="MSIP_Label_8af657d4-2045-4871-9872-e323e3545d60_Method">
    <vt:lpwstr>Standard</vt:lpwstr>
  </property>
  <property fmtid="{D5CDD505-2E9C-101B-9397-08002B2CF9AE}" pid="8" name="MSIP_Label_8af657d4-2045-4871-9872-e323e3545d60_Name">
    <vt:lpwstr>Open sublabel</vt:lpwstr>
  </property>
  <property fmtid="{D5CDD505-2E9C-101B-9397-08002B2CF9AE}" pid="9" name="MSIP_Label_8af657d4-2045-4871-9872-e323e3545d60_SiteId">
    <vt:lpwstr>753c5d99-05be-4237-b4c5-fdb2e6b32ab2</vt:lpwstr>
  </property>
  <property fmtid="{D5CDD505-2E9C-101B-9397-08002B2CF9AE}" pid="10" name="MSIP_Label_8af657d4-2045-4871-9872-e323e3545d60_ActionId">
    <vt:lpwstr>eb503a97-ead9-49f3-960c-2f2c5073bcff</vt:lpwstr>
  </property>
  <property fmtid="{D5CDD505-2E9C-101B-9397-08002B2CF9AE}" pid="11" name="MSIP_Label_8af657d4-2045-4871-9872-e323e3545d60_ContentBits">
    <vt:lpwstr>0</vt:lpwstr>
  </property>
  <property fmtid="{D5CDD505-2E9C-101B-9397-08002B2CF9AE}" pid="12" name="MediaServiceImageTags">
    <vt:lpwstr/>
  </property>
</Properties>
</file>